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3\Q3'2023\Convert_Q3'23\"/>
    </mc:Choice>
  </mc:AlternateContent>
  <xr:revisionPtr revIDLastSave="0" documentId="13_ncr:1_{2E829320-1DDC-45CD-A7CD-066818927F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S" sheetId="1" r:id="rId1"/>
    <sheet name="PL" sheetId="24" r:id="rId2"/>
    <sheet name="CE" sheetId="25" r:id="rId3"/>
    <sheet name="CF" sheetId="26" r:id="rId4"/>
  </sheets>
  <definedNames>
    <definedName name="_xlnm.Print_Area" localSheetId="0">BS!$A$1:$G$66</definedName>
    <definedName name="_xlnm.Print_Area" localSheetId="2">CE!$A$1:$P$30</definedName>
    <definedName name="_xlnm.Print_Area" localSheetId="3">CF!$A$1:$G$79</definedName>
    <definedName name="_xlnm.Print_Area" localSheetId="1">PL!$A$1:$H$139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3" i="26" l="1"/>
  <c r="D63" i="26"/>
  <c r="E124" i="24" l="1"/>
  <c r="E98" i="24"/>
  <c r="E82" i="24"/>
  <c r="E88" i="24" s="1"/>
  <c r="E100" i="24" s="1"/>
  <c r="D8" i="26" s="1"/>
  <c r="E79" i="24"/>
  <c r="E29" i="24"/>
  <c r="E31" i="24" s="1"/>
  <c r="E13" i="24"/>
  <c r="E10" i="24"/>
  <c r="D69" i="26"/>
  <c r="E28" i="25"/>
  <c r="M23" i="25"/>
  <c r="O23" i="25" s="1"/>
  <c r="E26" i="25"/>
  <c r="E27" i="25" s="1"/>
  <c r="G26" i="25"/>
  <c r="G27" i="25" s="1"/>
  <c r="K26" i="25"/>
  <c r="K27" i="25" s="1"/>
  <c r="F67" i="26" l="1"/>
  <c r="D67" i="26"/>
  <c r="F24" i="26"/>
  <c r="F39" i="26" s="1"/>
  <c r="D24" i="26"/>
  <c r="D39" i="26" s="1"/>
  <c r="G124" i="24"/>
  <c r="G117" i="24"/>
  <c r="E117" i="24"/>
  <c r="G98" i="24"/>
  <c r="G82" i="24"/>
  <c r="G79" i="24"/>
  <c r="G88" i="24" s="1"/>
  <c r="G100" i="24" s="1"/>
  <c r="G102" i="24" s="1"/>
  <c r="E102" i="24"/>
  <c r="M24" i="25" s="1"/>
  <c r="M26" i="25" s="1"/>
  <c r="M27" i="25" s="1"/>
  <c r="G54" i="24"/>
  <c r="G55" i="24" s="1"/>
  <c r="E54" i="24"/>
  <c r="G48" i="24"/>
  <c r="E48" i="24"/>
  <c r="G29" i="24"/>
  <c r="G13" i="24"/>
  <c r="G19" i="24" s="1"/>
  <c r="G10" i="24"/>
  <c r="G125" i="24" l="1"/>
  <c r="D68" i="26"/>
  <c r="D70" i="26" s="1"/>
  <c r="D71" i="26" s="1"/>
  <c r="F68" i="26"/>
  <c r="F70" i="26" s="1"/>
  <c r="F71" i="26" s="1"/>
  <c r="E125" i="24"/>
  <c r="E55" i="24"/>
  <c r="E19" i="24"/>
  <c r="E33" i="24" s="1"/>
  <c r="G31" i="24"/>
  <c r="G33" i="24" s="1"/>
  <c r="G56" i="24" s="1"/>
  <c r="G57" i="24" s="1"/>
  <c r="G126" i="24"/>
  <c r="G127" i="24" s="1"/>
  <c r="E126" i="24" l="1"/>
  <c r="E127" i="24" s="1"/>
  <c r="I25" i="25"/>
  <c r="I26" i="25" s="1"/>
  <c r="I27" i="25" s="1"/>
  <c r="E56" i="24"/>
  <c r="E57" i="24" s="1"/>
  <c r="G23" i="1"/>
  <c r="O17" i="25" l="1"/>
  <c r="O15" i="25"/>
  <c r="O21" i="25" l="1"/>
  <c r="O16" i="25" l="1"/>
  <c r="O13" i="25"/>
  <c r="M18" i="25"/>
  <c r="M19" i="25" s="1"/>
  <c r="I18" i="25"/>
  <c r="I19" i="25" s="1"/>
  <c r="E23" i="1"/>
  <c r="G18" i="25"/>
  <c r="G19" i="25" s="1"/>
  <c r="K28" i="25"/>
  <c r="K18" i="25"/>
  <c r="K19" i="25" s="1"/>
  <c r="E18" i="25"/>
  <c r="E19" i="25" s="1"/>
  <c r="G58" i="1"/>
  <c r="E58" i="1"/>
  <c r="G48" i="1"/>
  <c r="E48" i="1"/>
  <c r="G59" i="1" l="1"/>
  <c r="G28" i="25"/>
  <c r="O18" i="25"/>
  <c r="E59" i="1"/>
  <c r="E60" i="1" s="1"/>
  <c r="O25" i="25"/>
  <c r="O19" i="25" l="1"/>
  <c r="G60" i="1"/>
  <c r="O24" i="25" l="1"/>
  <c r="O26" i="25" s="1"/>
  <c r="O27" i="25" s="1"/>
  <c r="I28" i="25"/>
  <c r="M28" i="25" l="1"/>
  <c r="O28" i="25"/>
</calcChain>
</file>

<file path=xl/sharedStrings.xml><?xml version="1.0" encoding="utf-8"?>
<sst xmlns="http://schemas.openxmlformats.org/spreadsheetml/2006/main" count="295" uniqueCount="193">
  <si>
    <t>Note</t>
  </si>
  <si>
    <t>The accompanying notes are an integral part of the financial statements.</t>
  </si>
  <si>
    <t>Issued and</t>
  </si>
  <si>
    <t>Total</t>
  </si>
  <si>
    <t>paid-up share</t>
  </si>
  <si>
    <t>Appropriated -</t>
  </si>
  <si>
    <t>capital</t>
  </si>
  <si>
    <t>Unappropriated</t>
  </si>
  <si>
    <t>Directors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</si>
  <si>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</si>
  <si>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</si>
  <si>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</si>
  <si>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</si>
  <si>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>Increase (decrease) in operating liabilities</t>
  </si>
  <si>
    <t xml:space="preserve">   Other liabilities</t>
  </si>
  <si>
    <t>Supplemental cash flows information</t>
  </si>
  <si>
    <t>Cash flows from investing activities</t>
  </si>
  <si>
    <t>Premises and equipment expenses</t>
  </si>
  <si>
    <t>Directors' remuneration</t>
  </si>
  <si>
    <t>Other expenses</t>
  </si>
  <si>
    <t>Interest expenses</t>
  </si>
  <si>
    <t>Assets</t>
  </si>
  <si>
    <t xml:space="preserve">Cash </t>
  </si>
  <si>
    <t>Interbank and money market items - net</t>
  </si>
  <si>
    <t>Investments - net</t>
  </si>
  <si>
    <t>Intangible assets - net</t>
  </si>
  <si>
    <t>Other assets - net</t>
  </si>
  <si>
    <t>Total assets</t>
  </si>
  <si>
    <t>Retained earnings</t>
  </si>
  <si>
    <t xml:space="preserve">      Depreciation and amortisation</t>
  </si>
  <si>
    <t xml:space="preserve">   Liabilities payable on demand</t>
  </si>
  <si>
    <t>(Unit: Thousand Baht)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</si>
  <si>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</si>
  <si>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</si>
  <si>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</si>
  <si>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</si>
  <si>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</si>
  <si>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</si>
  <si>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</si>
  <si>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Cash and cash equivalents as at 1 January</t>
  </si>
  <si>
    <t>Interest income</t>
  </si>
  <si>
    <t>Fees and service income</t>
  </si>
  <si>
    <t>Other operating income</t>
  </si>
  <si>
    <t>Total operating income</t>
  </si>
  <si>
    <t>Net fees and service income</t>
  </si>
  <si>
    <t>Amortisation on intangible assets</t>
  </si>
  <si>
    <t xml:space="preserve">   Loans to customers</t>
  </si>
  <si>
    <t>Dividend income</t>
  </si>
  <si>
    <t>Accrued interest receivables on investments</t>
  </si>
  <si>
    <t>Profit or loss:</t>
  </si>
  <si>
    <t>Deposits</t>
  </si>
  <si>
    <t>Interbank and money market items</t>
  </si>
  <si>
    <t>Interest payables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</si>
  <si>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</si>
  <si>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</si>
  <si>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</si>
  <si>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</si>
  <si>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</si>
  <si>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</si>
  <si>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</t>
  </si>
  <si>
    <t>(Unit: Thousand Baht except earnings per share expressed in Baht)</t>
  </si>
  <si>
    <t xml:space="preserve">   Properties foreclosed </t>
  </si>
  <si>
    <t xml:space="preserve">      Dividend income</t>
  </si>
  <si>
    <t>Tax payable</t>
  </si>
  <si>
    <t>Premises and equipment - net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</si>
  <si>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</si>
  <si>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</si>
  <si>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</si>
  <si>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</si>
  <si>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>Statements of cash flows</t>
  </si>
  <si>
    <t>Statements of cash flows (continued)</t>
  </si>
  <si>
    <t>Gains on investments</t>
  </si>
  <si>
    <t>Deferred tax assets</t>
  </si>
  <si>
    <t>Debts issued and borrowings - net</t>
  </si>
  <si>
    <t xml:space="preserve">   to net cash provided by (paid from) operating activities</t>
  </si>
  <si>
    <t xml:space="preserve">   Short-term debts issued and borrowings</t>
  </si>
  <si>
    <t>Other comprehensive income (loss):</t>
  </si>
  <si>
    <t>Advertising and promotional expenses</t>
  </si>
  <si>
    <t>Revenue received in advance</t>
  </si>
  <si>
    <t xml:space="preserve">   Accrued expenses</t>
  </si>
  <si>
    <t>Derivative assets</t>
  </si>
  <si>
    <t>Properties foreclosed - net</t>
  </si>
  <si>
    <t>Cash flows from financing activities</t>
  </si>
  <si>
    <t>Land and Houses Bank Public Company Limited</t>
  </si>
  <si>
    <t>Earnings per share:</t>
  </si>
  <si>
    <t>Loans to customers and accrued interest receivables - net</t>
  </si>
  <si>
    <t>Taxes and duties</t>
  </si>
  <si>
    <t xml:space="preserve">Basic earnings per share </t>
  </si>
  <si>
    <t>Derivative liabilities</t>
  </si>
  <si>
    <t xml:space="preserve">   through other comprehensive income</t>
  </si>
  <si>
    <t>Total items that will not be reclassified subsequently to profit or loss</t>
  </si>
  <si>
    <t>Lease liabilities - net</t>
  </si>
  <si>
    <t>Items that will be reclassified subsequently to profit or loss:</t>
  </si>
  <si>
    <t>Items that will not be reclassified subsequently to profit or loss:</t>
  </si>
  <si>
    <t>Employee's expenses</t>
  </si>
  <si>
    <t>comprehensive income</t>
  </si>
  <si>
    <t>Right-of-use assets - net</t>
  </si>
  <si>
    <t xml:space="preserve">Provisions </t>
  </si>
  <si>
    <t>Share premium</t>
  </si>
  <si>
    <t xml:space="preserve">   Appropriated - statutory reserve</t>
  </si>
  <si>
    <t>Supporting services expenses</t>
  </si>
  <si>
    <t xml:space="preserve">Profit from operating before income tax </t>
  </si>
  <si>
    <t xml:space="preserve">Income tax </t>
  </si>
  <si>
    <t xml:space="preserve">   for items that will be reclassified subsequently to profit or loss</t>
  </si>
  <si>
    <t>Total items that will be reclassified subsequently to profit or loss</t>
  </si>
  <si>
    <t xml:space="preserve">   for items that will not be reclassified subsequently to profit or loss</t>
  </si>
  <si>
    <t xml:space="preserve">at fair value through other </t>
  </si>
  <si>
    <t>statutory reserve</t>
  </si>
  <si>
    <t xml:space="preserve">Profit before income tax </t>
  </si>
  <si>
    <t xml:space="preserve">Adjustments to reconcile profit before income tax   </t>
  </si>
  <si>
    <t xml:space="preserve">      Cash paid on income tax</t>
  </si>
  <si>
    <t xml:space="preserve">   Provisions</t>
  </si>
  <si>
    <t>Non-cash items:</t>
  </si>
  <si>
    <t xml:space="preserve">   Purchase of assets on credit</t>
  </si>
  <si>
    <t>Proceeds from disposal of equipment</t>
  </si>
  <si>
    <t>Cash paid for purchase of leasehold improvements and equipment</t>
  </si>
  <si>
    <t>Cash paid for purchase of intangible assets</t>
  </si>
  <si>
    <t>Liabilities payable on demand</t>
  </si>
  <si>
    <t xml:space="preserve">   Right-of-use assets</t>
  </si>
  <si>
    <t xml:space="preserve"> on investments measured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</si>
  <si>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</si>
  <si>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</si>
  <si>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</si>
  <si>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</si>
  <si>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 xml:space="preserve">   Registered, issued and paid-up </t>
  </si>
  <si>
    <t xml:space="preserve">      Gains on sales of investments</t>
  </si>
  <si>
    <t>Cash paid for lease liabilities</t>
  </si>
  <si>
    <t>Profit from operation before changes in operating assets and liabilities</t>
  </si>
  <si>
    <t>Liabilities and shareholders' equity</t>
  </si>
  <si>
    <t>Shareholders' equity</t>
  </si>
  <si>
    <t>Other components of shareholders' equity</t>
  </si>
  <si>
    <t>Total shareholders' equity</t>
  </si>
  <si>
    <t>Total liabilities and shareholders' equity</t>
  </si>
  <si>
    <t>Statements of changes in shareholders' equity</t>
  </si>
  <si>
    <t>Income tax relating to components of other comprehensive income (loss)</t>
  </si>
  <si>
    <t xml:space="preserve">Investments in equity instruments derecognised </t>
  </si>
  <si>
    <t xml:space="preserve">Invested in investments in debt instruments measured at fair value </t>
  </si>
  <si>
    <t>Cash paid on long-term debts issued and borrowings</t>
  </si>
  <si>
    <t>Other components of</t>
  </si>
  <si>
    <t xml:space="preserve">shareholders' equity </t>
  </si>
  <si>
    <t xml:space="preserve">   Revenue received in advance</t>
  </si>
  <si>
    <t xml:space="preserve">      Provisions for employee benefits</t>
  </si>
  <si>
    <t xml:space="preserve">      Provisions for litigation</t>
  </si>
  <si>
    <t>(Increase) decrease in operating assets</t>
  </si>
  <si>
    <t>Cash received on interest on investments</t>
  </si>
  <si>
    <t>Cash received on dividend on investments</t>
  </si>
  <si>
    <t xml:space="preserve">(Unaudited </t>
  </si>
  <si>
    <t>(Audited)</t>
  </si>
  <si>
    <t>but reviewed)</t>
  </si>
  <si>
    <t>(Unaudited but reviewed)</t>
  </si>
  <si>
    <t>Net profit for the periods</t>
  </si>
  <si>
    <t xml:space="preserve">   Profit for the periods (Baht per share)</t>
  </si>
  <si>
    <t>Other comprehensive loss for the period</t>
  </si>
  <si>
    <t>Total comprehensive income (loss) for the period</t>
  </si>
  <si>
    <t>Balance as at 1 January 2022</t>
  </si>
  <si>
    <t xml:space="preserve">   during the period</t>
  </si>
  <si>
    <t xml:space="preserve">   Increase in other receivables from loan repayment</t>
  </si>
  <si>
    <t xml:space="preserve">      (Gains) losses on lease modification</t>
  </si>
  <si>
    <t>31 December 2022</t>
  </si>
  <si>
    <t>Balance as at 1 January 2023</t>
  </si>
  <si>
    <t>Receivables on disposals of properties foreclosed through auctions</t>
  </si>
  <si>
    <t>Net profit for the period</t>
  </si>
  <si>
    <t xml:space="preserve">   designated at fair value through other comprehensive income</t>
  </si>
  <si>
    <t>Other comprehensive loss for the periods</t>
  </si>
  <si>
    <t>Net decrease in cash and cash equivalents</t>
  </si>
  <si>
    <t>As at 30 September 2023 and 31 December 2022</t>
  </si>
  <si>
    <t>30 September 2023</t>
  </si>
  <si>
    <t>For the three-month periods ended 30 September 2023 and 2022</t>
  </si>
  <si>
    <t>Balance as at 30 September 2023</t>
  </si>
  <si>
    <t>Losses on investments in debt instruments measured at fair value</t>
  </si>
  <si>
    <t>Losses on investments in equity instruments designated at fair value</t>
  </si>
  <si>
    <t>Total comprehensive income (loss) for the periods</t>
  </si>
  <si>
    <t>For the nine-month periods ended 30 September 2023 and 2022</t>
  </si>
  <si>
    <t>Other comprehensive income (loss) for the period</t>
  </si>
  <si>
    <t>Balance as at 30 September 2022</t>
  </si>
  <si>
    <t xml:space="preserve">      Losses on financial instruments measured at fair value through profit or loss</t>
  </si>
  <si>
    <t xml:space="preserve">      Gains on disposal/write-off of leasehold improvements and equipment</t>
  </si>
  <si>
    <t xml:space="preserve">Proceeds from sale of investments in debt instruments measured at fair value </t>
  </si>
  <si>
    <t xml:space="preserve">Proceeds from sale/capital return of investments in equity instruments  </t>
  </si>
  <si>
    <t>Cash and cash equivalents as at 30 September</t>
  </si>
  <si>
    <t>Gains (losses) on financial instruments measured at fair value</t>
  </si>
  <si>
    <t>Actuarial gains on defined benefit plans</t>
  </si>
  <si>
    <t xml:space="preserve">   measured at amortised cost</t>
  </si>
  <si>
    <t>Invested in investments in debt instruments measured at amortised cost</t>
  </si>
  <si>
    <t>Net cash used in financing activities</t>
  </si>
  <si>
    <t xml:space="preserve">   Increase in properties foreclosed from transferring of assets for loan settlement</t>
  </si>
  <si>
    <t>Collateral receivables under the Credit Support Annex agreements</t>
  </si>
  <si>
    <t>Accounts payable on purchase of securities</t>
  </si>
  <si>
    <t>Losses on financial instruments measured at fair value</t>
  </si>
  <si>
    <t>Net cash provided by operating activities</t>
  </si>
  <si>
    <t>Net cash used in investing activities</t>
  </si>
  <si>
    <t>- Revaluation surplus (deficit)</t>
  </si>
  <si>
    <t>Proceeds from redemption of investments in debt instruments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</si>
</sst>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_(* #,##0.000_);_(* \(#,##0.000\);_(* &quot;-&quot;_);_(@_)"/>
    <numFmt numFmtId="170" formatCode="B1dd\-mmm\-yy"/>
  </numFmts>
  <fonts count="1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1"/>
      <name val="Arial"/>
      <family val="2"/>
    </font>
    <font>
      <sz val="16"/>
      <name val="Angsana New"/>
      <family val="1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1" fillId="0" borderId="0"/>
  </cellStyleXfs>
  <cellXfs count="82">
    <xf numFmtId="0" fontId="0" fillId="0" borderId="0" xfId="0"/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37" fontId="8" fillId="0" borderId="0" xfId="0" applyNumberFormat="1" applyFont="1" applyAlignment="1">
      <alignment vertical="center"/>
    </xf>
    <xf numFmtId="41" fontId="8" fillId="0" borderId="4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38" fontId="8" fillId="0" borderId="0" xfId="0" applyNumberFormat="1" applyFont="1" applyAlignment="1">
      <alignment horizontal="centerContinuous" vertical="center"/>
    </xf>
    <xf numFmtId="37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41" fontId="8" fillId="0" borderId="8" xfId="1" applyNumberFormat="1" applyFont="1" applyFill="1" applyBorder="1" applyAlignment="1">
      <alignment horizontal="right" vertical="center"/>
    </xf>
    <xf numFmtId="0" fontId="8" fillId="0" borderId="9" xfId="0" applyFont="1" applyBorder="1" applyAlignment="1">
      <alignment vertical="center"/>
    </xf>
    <xf numFmtId="1" fontId="9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38" fontId="8" fillId="0" borderId="0" xfId="0" quotePrefix="1" applyNumberFormat="1" applyFont="1" applyAlignment="1">
      <alignment horizontal="left" vertical="center"/>
    </xf>
    <xf numFmtId="168" fontId="8" fillId="0" borderId="0" xfId="1" applyNumberFormat="1" applyFont="1" applyFill="1" applyBorder="1" applyAlignment="1">
      <alignment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1" fontId="12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horizontal="right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right" vertical="center"/>
    </xf>
    <xf numFmtId="41" fontId="12" fillId="0" borderId="0" xfId="1" applyNumberFormat="1" applyFont="1" applyFill="1" applyAlignment="1">
      <alignment vertical="center"/>
    </xf>
    <xf numFmtId="0" fontId="13" fillId="0" borderId="0" xfId="0" applyFont="1" applyAlignment="1">
      <alignment vertical="center"/>
    </xf>
    <xf numFmtId="41" fontId="8" fillId="0" borderId="8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/>
    </xf>
    <xf numFmtId="39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vertical="center"/>
    </xf>
    <xf numFmtId="41" fontId="8" fillId="4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center" vertical="center"/>
    </xf>
    <xf numFmtId="41" fontId="8" fillId="4" borderId="3" xfId="1" applyNumberFormat="1" applyFont="1" applyFill="1" applyBorder="1" applyAlignment="1">
      <alignment horizontal="right" vertical="center"/>
    </xf>
    <xf numFmtId="168" fontId="8" fillId="4" borderId="7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168" fontId="12" fillId="0" borderId="0" xfId="1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horizontal="center" vertical="center"/>
    </xf>
    <xf numFmtId="41" fontId="8" fillId="4" borderId="6" xfId="1" applyNumberFormat="1" applyFont="1" applyFill="1" applyBorder="1" applyAlignment="1">
      <alignment horizontal="right" vertical="center"/>
    </xf>
    <xf numFmtId="37" fontId="8" fillId="0" borderId="0" xfId="0" quotePrefix="1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center" vertical="center"/>
    </xf>
    <xf numFmtId="41" fontId="8" fillId="0" borderId="3" xfId="0" applyNumberFormat="1" applyFont="1" applyBorder="1" applyAlignment="1">
      <alignment horizontal="right" vertical="center"/>
    </xf>
    <xf numFmtId="38" fontId="7" fillId="0" borderId="0" xfId="0" applyNumberFormat="1" applyFont="1" applyAlignment="1">
      <alignment vertical="center"/>
    </xf>
    <xf numFmtId="41" fontId="8" fillId="0" borderId="8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41" fontId="8" fillId="0" borderId="8" xfId="0" applyNumberFormat="1" applyFont="1" applyBorder="1" applyAlignment="1">
      <alignment horizontal="center" vertical="center"/>
    </xf>
    <xf numFmtId="41" fontId="8" fillId="0" borderId="6" xfId="0" applyNumberFormat="1" applyFont="1" applyBorder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  <xf numFmtId="170" fontId="8" fillId="0" borderId="3" xfId="0" quotePrefix="1" applyNumberFormat="1" applyFont="1" applyBorder="1" applyAlignment="1">
      <alignment horizontal="center" vertical="center"/>
    </xf>
    <xf numFmtId="41" fontId="11" fillId="0" borderId="4" xfId="1" applyNumberFormat="1" applyFont="1" applyFill="1" applyBorder="1" applyAlignment="1">
      <alignment horizontal="right" vertical="center"/>
    </xf>
    <xf numFmtId="39" fontId="11" fillId="0" borderId="0" xfId="1" applyNumberFormat="1" applyFont="1" applyFill="1" applyBorder="1" applyAlignment="1">
      <alignment vertical="center"/>
    </xf>
    <xf numFmtId="41" fontId="11" fillId="0" borderId="5" xfId="1" applyNumberFormat="1" applyFont="1" applyFill="1" applyBorder="1" applyAlignment="1">
      <alignment horizontal="right" vertical="center"/>
    </xf>
    <xf numFmtId="41" fontId="8" fillId="4" borderId="0" xfId="0" applyNumberFormat="1" applyFont="1" applyFill="1" applyAlignment="1">
      <alignment horizontal="right" vertical="center"/>
    </xf>
    <xf numFmtId="41" fontId="8" fillId="4" borderId="0" xfId="0" applyNumberFormat="1" applyFont="1" applyFill="1" applyAlignment="1">
      <alignment horizontal="center" vertical="center"/>
    </xf>
    <xf numFmtId="41" fontId="8" fillId="0" borderId="0" xfId="1" applyNumberFormat="1" applyFont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11" xr:uid="{FB491815-6F2C-47A6-8435-C374505DCEDE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6"/>
  <sheetViews>
    <sheetView showGridLines="0" tabSelected="1" view="pageBreakPreview" topLeftCell="A43" zoomScale="70" zoomScaleNormal="100" zoomScaleSheetLayoutView="70" workbookViewId="0">
      <selection activeCell="O60" sqref="O60"/>
    </sheetView>
  </sheetViews>
  <sheetFormatPr defaultColWidth="10.77734375" defaultRowHeight="24" customHeight="1"/>
  <cols>
    <col min="1" max="1" width="59.77734375" style="1" customWidth="1"/>
    <col min="2" max="2" width="1.44140625" style="1" customWidth="1"/>
    <col min="3" max="3" width="6.77734375" style="1" customWidth="1"/>
    <col min="4" max="4" width="1.21875" style="1" customWidth="1"/>
    <col min="5" max="5" width="20.21875" style="8" customWidth="1"/>
    <col min="6" max="6" width="1.21875" style="1" customWidth="1"/>
    <col min="7" max="7" width="20.21875" style="8" customWidth="1"/>
    <col min="8" max="8" width="0.77734375" style="1" customWidth="1"/>
    <col min="9" max="16384" width="10.77734375" style="1"/>
  </cols>
  <sheetData>
    <row r="1" spans="1:7" s="6" customFormat="1" ht="24" customHeight="1">
      <c r="A1" s="3" t="s">
        <v>83</v>
      </c>
      <c r="B1" s="23"/>
      <c r="C1" s="4"/>
      <c r="D1" s="4"/>
      <c r="E1" s="5"/>
      <c r="F1" s="4"/>
      <c r="G1" s="5"/>
    </row>
    <row r="2" spans="1:7" s="6" customFormat="1" ht="24" customHeight="1">
      <c r="A2" s="3" t="s">
        <v>65</v>
      </c>
      <c r="B2" s="4"/>
      <c r="C2" s="4"/>
      <c r="D2" s="4"/>
      <c r="E2" s="5"/>
      <c r="F2" s="4"/>
      <c r="G2" s="5"/>
    </row>
    <row r="3" spans="1:7" s="6" customFormat="1" ht="24" customHeight="1">
      <c r="A3" s="3" t="s">
        <v>165</v>
      </c>
      <c r="B3" s="4"/>
      <c r="C3" s="4"/>
      <c r="D3" s="4"/>
      <c r="E3" s="5"/>
      <c r="F3" s="4"/>
      <c r="G3" s="5"/>
    </row>
    <row r="4" spans="1:7" ht="24" customHeight="1">
      <c r="E4" s="2"/>
      <c r="G4" s="2" t="s">
        <v>31</v>
      </c>
    </row>
    <row r="5" spans="1:7" ht="24" customHeight="1">
      <c r="C5" s="7" t="s">
        <v>0</v>
      </c>
      <c r="E5" s="74" t="s">
        <v>166</v>
      </c>
      <c r="G5" s="38" t="s">
        <v>158</v>
      </c>
    </row>
    <row r="6" spans="1:7" ht="24" customHeight="1">
      <c r="C6" s="13"/>
      <c r="E6" s="39" t="s">
        <v>146</v>
      </c>
      <c r="G6" s="39" t="s">
        <v>147</v>
      </c>
    </row>
    <row r="7" spans="1:7" ht="24" customHeight="1">
      <c r="C7" s="13"/>
      <c r="E7" s="39" t="s">
        <v>148</v>
      </c>
      <c r="G7" s="39"/>
    </row>
    <row r="8" spans="1:7" ht="24" customHeight="1">
      <c r="A8" s="3" t="s">
        <v>21</v>
      </c>
      <c r="B8" s="11"/>
      <c r="E8" s="24"/>
      <c r="G8" s="24"/>
    </row>
    <row r="9" spans="1:7" ht="24" customHeight="1">
      <c r="A9" s="1" t="s">
        <v>22</v>
      </c>
      <c r="B9" s="11"/>
      <c r="C9" s="10"/>
      <c r="D9" s="10"/>
      <c r="E9" s="15">
        <v>585196</v>
      </c>
      <c r="F9" s="31"/>
      <c r="G9" s="15">
        <v>704935</v>
      </c>
    </row>
    <row r="10" spans="1:7" ht="24" customHeight="1">
      <c r="A10" s="1" t="s">
        <v>23</v>
      </c>
      <c r="B10" s="11"/>
      <c r="C10" s="29"/>
      <c r="D10" s="10"/>
      <c r="E10" s="15">
        <v>15553461</v>
      </c>
      <c r="F10" s="31"/>
      <c r="G10" s="15">
        <v>35933706</v>
      </c>
    </row>
    <row r="11" spans="1:7" ht="24" customHeight="1">
      <c r="A11" s="1" t="s">
        <v>80</v>
      </c>
      <c r="B11" s="11"/>
      <c r="C11" s="29"/>
      <c r="D11" s="10"/>
      <c r="E11" s="15">
        <v>425268</v>
      </c>
      <c r="F11" s="31"/>
      <c r="G11" s="15">
        <v>389925</v>
      </c>
    </row>
    <row r="12" spans="1:7" ht="24" customHeight="1">
      <c r="A12" s="1" t="s">
        <v>24</v>
      </c>
      <c r="B12" s="11"/>
      <c r="C12" s="29">
        <v>5</v>
      </c>
      <c r="D12" s="10"/>
      <c r="E12" s="14">
        <v>43164674</v>
      </c>
      <c r="F12" s="31"/>
      <c r="G12" s="14">
        <v>44375845</v>
      </c>
    </row>
    <row r="13" spans="1:7" ht="24" customHeight="1">
      <c r="A13" s="1" t="s">
        <v>85</v>
      </c>
      <c r="C13" s="29">
        <v>6</v>
      </c>
      <c r="D13" s="10"/>
      <c r="E13" s="54">
        <v>217153624</v>
      </c>
      <c r="F13" s="14"/>
      <c r="G13" s="14">
        <v>210256423</v>
      </c>
    </row>
    <row r="14" spans="1:7" ht="24" customHeight="1">
      <c r="A14" s="1" t="s">
        <v>81</v>
      </c>
      <c r="C14" s="29">
        <v>8</v>
      </c>
      <c r="D14" s="10"/>
      <c r="E14" s="54">
        <v>8307310</v>
      </c>
      <c r="F14" s="14"/>
      <c r="G14" s="14">
        <v>786422</v>
      </c>
    </row>
    <row r="15" spans="1:7" ht="24" customHeight="1">
      <c r="A15" s="1" t="s">
        <v>64</v>
      </c>
      <c r="B15" s="11"/>
      <c r="C15" s="29"/>
      <c r="D15" s="10"/>
      <c r="E15" s="54">
        <v>328953</v>
      </c>
      <c r="F15" s="32"/>
      <c r="G15" s="14">
        <v>308711</v>
      </c>
    </row>
    <row r="16" spans="1:7" ht="24" customHeight="1">
      <c r="A16" s="1" t="s">
        <v>96</v>
      </c>
      <c r="B16" s="11"/>
      <c r="C16" s="40"/>
      <c r="D16" s="10"/>
      <c r="E16" s="54">
        <v>497562</v>
      </c>
      <c r="F16" s="32"/>
      <c r="G16" s="14">
        <v>497039</v>
      </c>
    </row>
    <row r="17" spans="1:7" ht="24" customHeight="1">
      <c r="A17" s="1" t="s">
        <v>25</v>
      </c>
      <c r="B17" s="11"/>
      <c r="C17" s="29"/>
      <c r="D17" s="10"/>
      <c r="E17" s="54">
        <v>248385</v>
      </c>
      <c r="F17" s="32"/>
      <c r="G17" s="14">
        <v>261766</v>
      </c>
    </row>
    <row r="18" spans="1:7" ht="24" customHeight="1">
      <c r="A18" s="1" t="s">
        <v>72</v>
      </c>
      <c r="B18" s="11"/>
      <c r="C18" s="40">
        <v>9.1</v>
      </c>
      <c r="D18" s="10"/>
      <c r="E18" s="54">
        <v>1894322</v>
      </c>
      <c r="F18" s="32"/>
      <c r="G18" s="14">
        <v>1297534</v>
      </c>
    </row>
    <row r="19" spans="1:7" ht="24" customHeight="1">
      <c r="A19" s="1" t="s">
        <v>48</v>
      </c>
      <c r="B19" s="11"/>
      <c r="C19" s="29"/>
      <c r="D19" s="10"/>
      <c r="E19" s="14">
        <v>254889</v>
      </c>
      <c r="F19" s="32"/>
      <c r="G19" s="14">
        <v>116802</v>
      </c>
    </row>
    <row r="20" spans="1:7" ht="24" customHeight="1">
      <c r="A20" s="1" t="s">
        <v>186</v>
      </c>
      <c r="B20" s="11"/>
      <c r="C20" s="29"/>
      <c r="D20" s="10"/>
      <c r="E20" s="14">
        <v>418040</v>
      </c>
      <c r="F20" s="32"/>
      <c r="G20" s="14">
        <v>59042</v>
      </c>
    </row>
    <row r="21" spans="1:7" ht="24" customHeight="1">
      <c r="A21" s="1" t="s">
        <v>160</v>
      </c>
      <c r="B21" s="11"/>
      <c r="C21" s="29"/>
      <c r="D21" s="10"/>
      <c r="E21" s="14">
        <v>114234</v>
      </c>
      <c r="F21" s="32"/>
      <c r="G21" s="14">
        <v>430024</v>
      </c>
    </row>
    <row r="22" spans="1:7" ht="24" customHeight="1">
      <c r="A22" s="1" t="s">
        <v>26</v>
      </c>
      <c r="B22" s="11"/>
      <c r="C22" s="29"/>
      <c r="D22" s="10"/>
      <c r="E22" s="14">
        <v>522799</v>
      </c>
      <c r="F22" s="32"/>
      <c r="G22" s="14">
        <v>427975</v>
      </c>
    </row>
    <row r="23" spans="1:7" ht="24" customHeight="1" thickBot="1">
      <c r="A23" s="3" t="s">
        <v>27</v>
      </c>
      <c r="B23" s="11"/>
      <c r="E23" s="18">
        <f>SUM(E9:E22)</f>
        <v>289468717</v>
      </c>
      <c r="F23" s="14"/>
      <c r="G23" s="18">
        <f>SUM(G9:G22)</f>
        <v>295846149</v>
      </c>
    </row>
    <row r="24" spans="1:7" ht="24" customHeight="1" thickTop="1">
      <c r="A24" s="11"/>
      <c r="B24" s="11"/>
      <c r="E24" s="25"/>
      <c r="F24" s="26"/>
      <c r="G24" s="25"/>
    </row>
    <row r="25" spans="1:7" ht="24" customHeight="1">
      <c r="A25" s="11" t="s">
        <v>1</v>
      </c>
      <c r="B25" s="11"/>
    </row>
    <row r="26" spans="1:7" ht="24" customHeight="1">
      <c r="A26" s="11"/>
      <c r="B26" s="11"/>
    </row>
    <row r="27" spans="1:7" s="6" customFormat="1" ht="24" customHeight="1">
      <c r="A27" s="3" t="s">
        <v>83</v>
      </c>
      <c r="B27" s="23"/>
      <c r="C27" s="4"/>
      <c r="D27" s="4"/>
      <c r="E27" s="5"/>
      <c r="F27" s="4"/>
      <c r="G27" s="5"/>
    </row>
    <row r="28" spans="1:7" s="6" customFormat="1" ht="24" customHeight="1">
      <c r="A28" s="3" t="s">
        <v>66</v>
      </c>
      <c r="B28" s="4"/>
      <c r="C28" s="4"/>
      <c r="D28" s="4"/>
      <c r="E28" s="5"/>
      <c r="F28" s="4"/>
      <c r="G28" s="5"/>
    </row>
    <row r="29" spans="1:7" s="6" customFormat="1" ht="24" customHeight="1">
      <c r="A29" s="3" t="s">
        <v>165</v>
      </c>
      <c r="B29" s="4"/>
      <c r="C29" s="4"/>
      <c r="D29" s="4"/>
      <c r="E29" s="5"/>
      <c r="F29" s="4"/>
      <c r="G29" s="5"/>
    </row>
    <row r="30" spans="1:7" ht="24" customHeight="1">
      <c r="E30" s="2"/>
      <c r="G30" s="2" t="s">
        <v>31</v>
      </c>
    </row>
    <row r="31" spans="1:7" ht="24" customHeight="1">
      <c r="C31" s="7" t="s">
        <v>0</v>
      </c>
      <c r="E31" s="74" t="s">
        <v>166</v>
      </c>
      <c r="G31" s="38" t="s">
        <v>158</v>
      </c>
    </row>
    <row r="32" spans="1:7" ht="24" customHeight="1">
      <c r="E32" s="39" t="s">
        <v>146</v>
      </c>
      <c r="G32" s="39" t="s">
        <v>147</v>
      </c>
    </row>
    <row r="33" spans="1:7" ht="24" customHeight="1">
      <c r="C33" s="13"/>
      <c r="E33" s="39" t="s">
        <v>148</v>
      </c>
      <c r="G33" s="39"/>
    </row>
    <row r="34" spans="1:7" ht="24" customHeight="1">
      <c r="A34" s="3" t="s">
        <v>128</v>
      </c>
      <c r="B34" s="11"/>
      <c r="E34" s="24"/>
      <c r="F34" s="13"/>
      <c r="G34" s="24"/>
    </row>
    <row r="35" spans="1:7" ht="24" customHeight="1">
      <c r="A35" s="1" t="s">
        <v>50</v>
      </c>
      <c r="B35" s="11"/>
      <c r="C35" s="29"/>
      <c r="D35" s="10"/>
      <c r="E35" s="14">
        <v>231970859</v>
      </c>
      <c r="F35" s="32"/>
      <c r="G35" s="14">
        <v>231432038</v>
      </c>
    </row>
    <row r="36" spans="1:7" ht="24" customHeight="1">
      <c r="A36" s="1" t="s">
        <v>51</v>
      </c>
      <c r="C36" s="29"/>
      <c r="D36" s="10"/>
      <c r="E36" s="14">
        <v>14759433</v>
      </c>
      <c r="F36" s="32"/>
      <c r="G36" s="14">
        <v>23616785</v>
      </c>
    </row>
    <row r="37" spans="1:7" ht="24" customHeight="1">
      <c r="A37" s="1" t="s">
        <v>117</v>
      </c>
      <c r="B37" s="11"/>
      <c r="C37" s="29"/>
      <c r="D37" s="10"/>
      <c r="E37" s="14">
        <v>541790</v>
      </c>
      <c r="F37" s="32"/>
      <c r="G37" s="14">
        <v>100507</v>
      </c>
    </row>
    <row r="38" spans="1:7" ht="24" customHeight="1">
      <c r="A38" s="1" t="s">
        <v>88</v>
      </c>
      <c r="B38" s="11"/>
      <c r="C38" s="29"/>
      <c r="D38" s="10"/>
      <c r="E38" s="14">
        <v>689446</v>
      </c>
      <c r="F38" s="32"/>
      <c r="G38" s="14">
        <v>187900</v>
      </c>
    </row>
    <row r="39" spans="1:7" ht="24" customHeight="1">
      <c r="A39" s="1" t="s">
        <v>73</v>
      </c>
      <c r="B39" s="11"/>
      <c r="C39" s="29">
        <v>10</v>
      </c>
      <c r="D39" s="10"/>
      <c r="E39" s="15">
        <v>3054093</v>
      </c>
      <c r="F39" s="32"/>
      <c r="G39" s="15">
        <v>2396060</v>
      </c>
    </row>
    <row r="40" spans="1:7" ht="24" customHeight="1">
      <c r="A40" s="1" t="s">
        <v>52</v>
      </c>
      <c r="B40" s="11"/>
      <c r="C40" s="29"/>
      <c r="D40" s="10"/>
      <c r="E40" s="15">
        <v>747086</v>
      </c>
      <c r="F40" s="32"/>
      <c r="G40" s="15">
        <v>395070</v>
      </c>
    </row>
    <row r="41" spans="1:7" ht="24" customHeight="1">
      <c r="A41" s="1" t="s">
        <v>53</v>
      </c>
      <c r="B41" s="11"/>
      <c r="C41" s="29"/>
      <c r="D41" s="10"/>
      <c r="E41" s="15">
        <v>571932</v>
      </c>
      <c r="F41" s="32"/>
      <c r="G41" s="15">
        <v>617666</v>
      </c>
    </row>
    <row r="42" spans="1:7" ht="24" customHeight="1">
      <c r="A42" s="1" t="s">
        <v>91</v>
      </c>
      <c r="B42" s="11"/>
      <c r="C42" s="40"/>
      <c r="D42" s="10"/>
      <c r="E42" s="15">
        <v>508743</v>
      </c>
      <c r="F42" s="32"/>
      <c r="G42" s="15">
        <v>505535</v>
      </c>
    </row>
    <row r="43" spans="1:7" ht="24" customHeight="1">
      <c r="A43" s="1" t="s">
        <v>97</v>
      </c>
      <c r="B43" s="11"/>
      <c r="C43" s="29"/>
      <c r="D43" s="10"/>
      <c r="E43" s="15">
        <v>396309</v>
      </c>
      <c r="F43" s="32"/>
      <c r="G43" s="15">
        <v>368844</v>
      </c>
    </row>
    <row r="44" spans="1:7" ht="24" customHeight="1">
      <c r="A44" s="1" t="s">
        <v>63</v>
      </c>
      <c r="B44" s="11"/>
      <c r="C44" s="29"/>
      <c r="D44" s="10"/>
      <c r="E44" s="14">
        <v>248480</v>
      </c>
      <c r="F44" s="32"/>
      <c r="G44" s="14">
        <v>362133</v>
      </c>
    </row>
    <row r="45" spans="1:7" ht="24" customHeight="1">
      <c r="A45" s="1" t="s">
        <v>78</v>
      </c>
      <c r="B45" s="11"/>
      <c r="C45" s="29"/>
      <c r="D45" s="10"/>
      <c r="E45" s="14">
        <v>235922</v>
      </c>
      <c r="F45" s="32"/>
      <c r="G45" s="14">
        <v>260486</v>
      </c>
    </row>
    <row r="46" spans="1:7" ht="24" customHeight="1">
      <c r="A46" s="1" t="s">
        <v>187</v>
      </c>
      <c r="B46" s="11"/>
      <c r="C46" s="29"/>
      <c r="D46" s="10"/>
      <c r="E46" s="14">
        <v>98837</v>
      </c>
      <c r="F46" s="32"/>
      <c r="G46" s="14">
        <v>0</v>
      </c>
    </row>
    <row r="47" spans="1:7" ht="24" customHeight="1">
      <c r="A47" s="1" t="s">
        <v>54</v>
      </c>
      <c r="B47" s="11"/>
      <c r="C47" s="29"/>
      <c r="D47" s="10"/>
      <c r="E47" s="15">
        <v>277654</v>
      </c>
      <c r="F47" s="32"/>
      <c r="G47" s="15">
        <v>273372</v>
      </c>
    </row>
    <row r="48" spans="1:7" ht="24" customHeight="1">
      <c r="A48" s="3" t="s">
        <v>55</v>
      </c>
      <c r="B48" s="11"/>
      <c r="C48" s="29"/>
      <c r="D48" s="10"/>
      <c r="E48" s="27">
        <f>SUM(E35:E47)</f>
        <v>254100584</v>
      </c>
      <c r="F48" s="14"/>
      <c r="G48" s="27">
        <f>SUM(G35:G47)</f>
        <v>260516396</v>
      </c>
    </row>
    <row r="49" spans="1:7" ht="24" customHeight="1">
      <c r="A49" s="3" t="s">
        <v>129</v>
      </c>
      <c r="B49" s="11"/>
      <c r="D49" s="34"/>
      <c r="E49" s="13"/>
      <c r="G49" s="13"/>
    </row>
    <row r="50" spans="1:7" ht="24" customHeight="1">
      <c r="A50" s="11" t="s">
        <v>56</v>
      </c>
      <c r="B50" s="29"/>
      <c r="C50" s="29"/>
      <c r="E50" s="13"/>
      <c r="G50" s="13"/>
    </row>
    <row r="51" spans="1:7" ht="24" customHeight="1">
      <c r="A51" s="35" t="s">
        <v>124</v>
      </c>
      <c r="B51" s="29"/>
      <c r="C51" s="29"/>
      <c r="D51" s="10"/>
      <c r="E51" s="13"/>
      <c r="G51" s="13"/>
    </row>
    <row r="52" spans="1:7" ht="24" customHeight="1">
      <c r="A52" s="35" t="s">
        <v>57</v>
      </c>
      <c r="B52" s="29"/>
      <c r="E52" s="14">
        <v>20000000</v>
      </c>
      <c r="F52" s="33"/>
      <c r="G52" s="14">
        <v>20000000</v>
      </c>
    </row>
    <row r="53" spans="1:7" ht="24" customHeight="1">
      <c r="A53" s="35" t="s">
        <v>98</v>
      </c>
      <c r="B53" s="29"/>
      <c r="C53" s="29"/>
      <c r="D53" s="10"/>
      <c r="E53" s="14">
        <v>10598915</v>
      </c>
      <c r="F53" s="33"/>
      <c r="G53" s="14">
        <v>10598915</v>
      </c>
    </row>
    <row r="54" spans="1:7" ht="24" customHeight="1">
      <c r="A54" s="35" t="s">
        <v>130</v>
      </c>
      <c r="B54" s="29"/>
      <c r="C54" s="29">
        <v>11</v>
      </c>
      <c r="D54" s="10"/>
      <c r="E54" s="14">
        <v>-3266673</v>
      </c>
      <c r="F54" s="32"/>
      <c r="G54" s="14">
        <v>-2287852</v>
      </c>
    </row>
    <row r="55" spans="1:7" ht="24" customHeight="1">
      <c r="A55" s="35" t="s">
        <v>28</v>
      </c>
      <c r="B55" s="11"/>
      <c r="D55" s="10"/>
      <c r="E55" s="14"/>
      <c r="F55" s="32"/>
      <c r="G55" s="14"/>
    </row>
    <row r="56" spans="1:7" ht="24" customHeight="1">
      <c r="A56" s="35" t="s">
        <v>99</v>
      </c>
      <c r="B56" s="10"/>
      <c r="C56" s="29"/>
      <c r="D56" s="10"/>
      <c r="E56" s="14">
        <v>979000</v>
      </c>
      <c r="F56" s="32"/>
      <c r="G56" s="14">
        <v>979000</v>
      </c>
    </row>
    <row r="57" spans="1:7" ht="24" customHeight="1">
      <c r="A57" s="35" t="s">
        <v>58</v>
      </c>
      <c r="B57" s="36"/>
      <c r="C57" s="61"/>
      <c r="D57" s="34"/>
      <c r="E57" s="54">
        <v>7056891</v>
      </c>
      <c r="F57" s="37"/>
      <c r="G57" s="14">
        <v>6039690</v>
      </c>
    </row>
    <row r="58" spans="1:7" ht="24" customHeight="1">
      <c r="A58" s="3" t="s">
        <v>131</v>
      </c>
      <c r="B58" s="36"/>
      <c r="E58" s="27">
        <f>SUM(E52:E57)</f>
        <v>35368133</v>
      </c>
      <c r="F58" s="14"/>
      <c r="G58" s="27">
        <f>SUM(G52:G57)</f>
        <v>35329753</v>
      </c>
    </row>
    <row r="59" spans="1:7" ht="24" customHeight="1" thickBot="1">
      <c r="A59" s="3" t="s">
        <v>132</v>
      </c>
      <c r="B59" s="11"/>
      <c r="E59" s="19">
        <f>SUM(E58,E48)</f>
        <v>289468717</v>
      </c>
      <c r="F59" s="14"/>
      <c r="G59" s="19">
        <f>SUM(G58,G48)</f>
        <v>295846149</v>
      </c>
    </row>
    <row r="60" spans="1:7" ht="24" customHeight="1" thickTop="1">
      <c r="B60" s="11"/>
      <c r="E60" s="47">
        <f>E59-E23</f>
        <v>0</v>
      </c>
      <c r="F60" s="48"/>
      <c r="G60" s="47">
        <f>G59-G23</f>
        <v>0</v>
      </c>
    </row>
    <row r="61" spans="1:7" ht="24" customHeight="1">
      <c r="A61" s="11" t="s">
        <v>1</v>
      </c>
      <c r="B61" s="11"/>
    </row>
    <row r="63" spans="1:7" ht="24" customHeight="1">
      <c r="A63" s="28"/>
    </row>
    <row r="64" spans="1:7" ht="24" customHeight="1">
      <c r="G64" s="8" t="s">
        <v>59</v>
      </c>
    </row>
    <row r="65" spans="1:7" ht="24" customHeight="1">
      <c r="B65" s="1" t="s">
        <v>8</v>
      </c>
    </row>
    <row r="66" spans="1:7" s="6" customFormat="1" ht="24" customHeight="1">
      <c r="A66" s="28"/>
      <c r="B66" s="1"/>
      <c r="C66" s="1"/>
      <c r="D66" s="1"/>
      <c r="E66" s="8"/>
      <c r="F66" s="1"/>
      <c r="G66" s="8"/>
    </row>
  </sheetData>
  <phoneticPr fontId="0" type="noConversion"/>
  <printOptions gridLinesSet="0"/>
  <pageMargins left="0.86614173228346458" right="0.55118110236220474" top="0.86614173228346458" bottom="0" header="0.19685039370078741" footer="0.19685039370078741"/>
  <pageSetup paperSize="9" scale="80" fitToHeight="2" orientation="portrait" r:id="rId1"/>
  <headerFooter alignWithMargins="0"/>
  <rowBreaks count="1" manualBreakCount="1">
    <brk id="2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8"/>
  <sheetViews>
    <sheetView showGridLines="0" view="pageBreakPreview" zoomScale="85" zoomScaleNormal="100" zoomScaleSheetLayoutView="85" workbookViewId="0">
      <selection activeCell="M11" sqref="M11"/>
    </sheetView>
  </sheetViews>
  <sheetFormatPr defaultColWidth="10.77734375" defaultRowHeight="24" customHeight="1"/>
  <cols>
    <col min="1" max="1" width="59.77734375" style="1" customWidth="1"/>
    <col min="2" max="2" width="7" style="1" customWidth="1"/>
    <col min="3" max="3" width="6.77734375" style="1" customWidth="1"/>
    <col min="4" max="4" width="1.21875" style="1" customWidth="1"/>
    <col min="5" max="5" width="16.77734375" style="8" customWidth="1"/>
    <col min="6" max="6" width="1.21875" style="1" customWidth="1"/>
    <col min="7" max="7" width="16.77734375" style="8" customWidth="1"/>
    <col min="8" max="8" width="0.77734375" style="1" customWidth="1"/>
    <col min="9" max="16384" width="10.77734375" style="1"/>
  </cols>
  <sheetData>
    <row r="1" spans="1:7" ht="24" customHeight="1">
      <c r="A1" s="3"/>
      <c r="B1" s="23"/>
      <c r="C1" s="4"/>
      <c r="D1" s="4"/>
      <c r="E1" s="5"/>
      <c r="F1" s="4"/>
      <c r="G1" s="44" t="s">
        <v>149</v>
      </c>
    </row>
    <row r="2" spans="1:7" ht="24" customHeight="1">
      <c r="A2" s="3" t="s">
        <v>83</v>
      </c>
      <c r="B2" s="23"/>
      <c r="C2" s="4"/>
      <c r="D2" s="4"/>
      <c r="E2" s="5"/>
      <c r="F2" s="4"/>
      <c r="G2" s="44"/>
    </row>
    <row r="3" spans="1:7" ht="24" customHeight="1">
      <c r="A3" s="3" t="s">
        <v>67</v>
      </c>
      <c r="B3" s="4"/>
      <c r="C3" s="4"/>
      <c r="D3" s="4"/>
      <c r="E3" s="5"/>
      <c r="F3" s="4"/>
      <c r="G3" s="5"/>
    </row>
    <row r="4" spans="1:7" ht="24" customHeight="1">
      <c r="A4" s="3" t="s">
        <v>167</v>
      </c>
      <c r="B4" s="4"/>
      <c r="C4" s="4"/>
      <c r="D4" s="4"/>
      <c r="E4" s="5"/>
      <c r="F4" s="4"/>
      <c r="G4" s="5"/>
    </row>
    <row r="5" spans="1:7" ht="24" customHeight="1">
      <c r="E5" s="2"/>
      <c r="G5" s="2" t="s">
        <v>60</v>
      </c>
    </row>
    <row r="6" spans="1:7" ht="24" customHeight="1">
      <c r="C6" s="7" t="s">
        <v>0</v>
      </c>
      <c r="E6" s="38">
        <v>2023</v>
      </c>
      <c r="G6" s="38">
        <v>2022</v>
      </c>
    </row>
    <row r="7" spans="1:7" ht="24" customHeight="1">
      <c r="A7" s="3" t="s">
        <v>49</v>
      </c>
      <c r="C7" s="29"/>
      <c r="E7" s="39"/>
      <c r="G7" s="13"/>
    </row>
    <row r="8" spans="1:7" ht="24" customHeight="1">
      <c r="A8" s="1" t="s">
        <v>40</v>
      </c>
      <c r="B8" s="11"/>
      <c r="C8" s="29">
        <v>13</v>
      </c>
      <c r="E8" s="9">
        <v>3007710</v>
      </c>
      <c r="F8" s="22"/>
      <c r="G8" s="9">
        <v>2208776</v>
      </c>
    </row>
    <row r="9" spans="1:7" ht="24" customHeight="1">
      <c r="A9" s="1" t="s">
        <v>20</v>
      </c>
      <c r="B9" s="11"/>
      <c r="C9" s="29">
        <v>14</v>
      </c>
      <c r="E9" s="16">
        <v>-1202175</v>
      </c>
      <c r="F9" s="22"/>
      <c r="G9" s="16">
        <v>-624553</v>
      </c>
    </row>
    <row r="10" spans="1:7" ht="24" customHeight="1">
      <c r="A10" s="3" t="s">
        <v>32</v>
      </c>
      <c r="B10" s="11"/>
      <c r="C10" s="29"/>
      <c r="E10" s="14">
        <f>SUM(E8:E9)</f>
        <v>1805535</v>
      </c>
      <c r="F10" s="22"/>
      <c r="G10" s="14">
        <f>SUM(G8:G9)</f>
        <v>1584223</v>
      </c>
    </row>
    <row r="11" spans="1:7" ht="24" customHeight="1">
      <c r="A11" s="11" t="s">
        <v>41</v>
      </c>
      <c r="B11" s="11"/>
      <c r="C11" s="29">
        <v>15</v>
      </c>
      <c r="E11" s="9">
        <v>97128</v>
      </c>
      <c r="F11" s="22"/>
      <c r="G11" s="9">
        <v>95120</v>
      </c>
    </row>
    <row r="12" spans="1:7" ht="24" customHeight="1">
      <c r="A12" s="11" t="s">
        <v>33</v>
      </c>
      <c r="B12" s="11"/>
      <c r="C12" s="29">
        <v>15</v>
      </c>
      <c r="E12" s="16">
        <v>-31128</v>
      </c>
      <c r="F12" s="51"/>
      <c r="G12" s="16">
        <v>-20762</v>
      </c>
    </row>
    <row r="13" spans="1:7" ht="24" customHeight="1">
      <c r="A13" s="3" t="s">
        <v>44</v>
      </c>
      <c r="B13" s="11"/>
      <c r="C13" s="29"/>
      <c r="E13" s="14">
        <f>SUM(E11:E12)</f>
        <v>66000</v>
      </c>
      <c r="F13" s="22"/>
      <c r="G13" s="14">
        <f>SUM(G11:G12)</f>
        <v>74358</v>
      </c>
    </row>
    <row r="14" spans="1:7" ht="24" customHeight="1">
      <c r="A14" s="11" t="s">
        <v>180</v>
      </c>
      <c r="B14" s="11"/>
      <c r="C14" s="29"/>
      <c r="E14" s="1"/>
      <c r="G14" s="1"/>
    </row>
    <row r="15" spans="1:7" ht="24" customHeight="1">
      <c r="A15" s="35" t="s">
        <v>120</v>
      </c>
      <c r="B15" s="11"/>
      <c r="C15" s="29"/>
      <c r="E15" s="14">
        <v>-7808</v>
      </c>
      <c r="F15" s="22"/>
      <c r="G15" s="14">
        <v>27164</v>
      </c>
    </row>
    <row r="16" spans="1:7" ht="24" customHeight="1">
      <c r="A16" s="1" t="s">
        <v>71</v>
      </c>
      <c r="B16" s="11"/>
      <c r="C16" s="29"/>
      <c r="E16" s="14">
        <v>0</v>
      </c>
      <c r="F16" s="22"/>
      <c r="G16" s="14">
        <v>0</v>
      </c>
    </row>
    <row r="17" spans="1:7" ht="24" customHeight="1">
      <c r="A17" s="1" t="s">
        <v>47</v>
      </c>
      <c r="B17" s="11"/>
      <c r="C17" s="29"/>
      <c r="E17" s="14">
        <v>88740</v>
      </c>
      <c r="F17" s="22"/>
      <c r="G17" s="14">
        <v>102964</v>
      </c>
    </row>
    <row r="18" spans="1:7" ht="24" customHeight="1">
      <c r="A18" s="1" t="s">
        <v>42</v>
      </c>
      <c r="B18" s="11"/>
      <c r="C18" s="29"/>
      <c r="E18" s="14">
        <v>21724</v>
      </c>
      <c r="F18" s="22"/>
      <c r="G18" s="14">
        <v>9432</v>
      </c>
    </row>
    <row r="19" spans="1:7" ht="24" customHeight="1">
      <c r="A19" s="3" t="s">
        <v>43</v>
      </c>
      <c r="B19" s="11"/>
      <c r="C19" s="29"/>
      <c r="E19" s="27">
        <f>SUM(E10,E13:E18)</f>
        <v>1974191</v>
      </c>
      <c r="F19" s="22"/>
      <c r="G19" s="27">
        <f>SUM(G10,G13:G18)</f>
        <v>1798141</v>
      </c>
    </row>
    <row r="20" spans="1:7" ht="24" customHeight="1">
      <c r="A20" s="3" t="s">
        <v>34</v>
      </c>
      <c r="B20" s="11"/>
      <c r="C20" s="29"/>
      <c r="E20" s="14"/>
      <c r="F20" s="22"/>
      <c r="G20" s="14"/>
    </row>
    <row r="21" spans="1:7" ht="24" customHeight="1">
      <c r="A21" s="1" t="s">
        <v>94</v>
      </c>
      <c r="B21" s="11"/>
      <c r="C21" s="29"/>
      <c r="E21" s="9">
        <v>428435</v>
      </c>
      <c r="F21" s="22"/>
      <c r="G21" s="9">
        <v>380310</v>
      </c>
    </row>
    <row r="22" spans="1:7" ht="24" customHeight="1">
      <c r="A22" s="1" t="s">
        <v>18</v>
      </c>
      <c r="B22" s="11"/>
      <c r="C22" s="29"/>
      <c r="E22" s="17">
        <v>2418</v>
      </c>
      <c r="F22" s="22"/>
      <c r="G22" s="17">
        <v>2505</v>
      </c>
    </row>
    <row r="23" spans="1:7" ht="24" customHeight="1">
      <c r="A23" s="1" t="s">
        <v>17</v>
      </c>
      <c r="B23" s="11"/>
      <c r="C23" s="29"/>
      <c r="E23" s="17">
        <v>172195</v>
      </c>
      <c r="F23" s="22"/>
      <c r="G23" s="17">
        <v>159077</v>
      </c>
    </row>
    <row r="24" spans="1:7" ht="24" customHeight="1">
      <c r="A24" s="1" t="s">
        <v>86</v>
      </c>
      <c r="B24" s="11"/>
      <c r="C24" s="29"/>
      <c r="E24" s="17">
        <v>92009</v>
      </c>
      <c r="F24" s="22"/>
      <c r="G24" s="17">
        <v>66401</v>
      </c>
    </row>
    <row r="25" spans="1:7" ht="24" customHeight="1">
      <c r="A25" s="1" t="s">
        <v>77</v>
      </c>
      <c r="B25" s="11"/>
      <c r="C25" s="29"/>
      <c r="E25" s="17">
        <v>52621</v>
      </c>
      <c r="F25" s="22"/>
      <c r="G25" s="17">
        <v>42288</v>
      </c>
    </row>
    <row r="26" spans="1:7" ht="24" customHeight="1">
      <c r="A26" s="1" t="s">
        <v>45</v>
      </c>
      <c r="B26" s="11"/>
      <c r="C26" s="29"/>
      <c r="E26" s="17">
        <v>30701</v>
      </c>
      <c r="F26" s="22"/>
      <c r="G26" s="17">
        <v>28484</v>
      </c>
    </row>
    <row r="27" spans="1:7" ht="24" customHeight="1">
      <c r="A27" s="1" t="s">
        <v>100</v>
      </c>
      <c r="B27" s="11"/>
      <c r="C27" s="29"/>
      <c r="E27" s="17">
        <v>88762</v>
      </c>
      <c r="F27" s="22"/>
      <c r="G27" s="17">
        <v>80964</v>
      </c>
    </row>
    <row r="28" spans="1:7" ht="24" customHeight="1">
      <c r="A28" s="1" t="s">
        <v>19</v>
      </c>
      <c r="B28" s="11"/>
      <c r="C28" s="29"/>
      <c r="E28" s="16">
        <v>43390</v>
      </c>
      <c r="F28" s="22"/>
      <c r="G28" s="16">
        <v>42978</v>
      </c>
    </row>
    <row r="29" spans="1:7" ht="24" customHeight="1">
      <c r="A29" s="3" t="s">
        <v>35</v>
      </c>
      <c r="B29" s="11"/>
      <c r="C29" s="29"/>
      <c r="E29" s="14">
        <f>SUM(E21:E28)</f>
        <v>910531</v>
      </c>
      <c r="F29" s="22"/>
      <c r="G29" s="14">
        <f>SUM(G21:G28)</f>
        <v>803007</v>
      </c>
    </row>
    <row r="30" spans="1:7" ht="24" customHeight="1">
      <c r="A30" s="3" t="s">
        <v>123</v>
      </c>
      <c r="B30" s="11"/>
      <c r="C30" s="29">
        <v>16</v>
      </c>
      <c r="E30" s="56">
        <v>543041</v>
      </c>
      <c r="F30" s="55"/>
      <c r="G30" s="56">
        <v>582018</v>
      </c>
    </row>
    <row r="31" spans="1:7" ht="24" customHeight="1">
      <c r="A31" s="3" t="s">
        <v>101</v>
      </c>
      <c r="B31" s="11"/>
      <c r="C31" s="29"/>
      <c r="E31" s="54">
        <f>E19-E29-E30</f>
        <v>520619</v>
      </c>
      <c r="F31" s="55"/>
      <c r="G31" s="54">
        <f>G19-G29-G30</f>
        <v>413116</v>
      </c>
    </row>
    <row r="32" spans="1:7" ht="24" customHeight="1">
      <c r="A32" s="1" t="s">
        <v>102</v>
      </c>
      <c r="B32" s="11"/>
      <c r="C32" s="40">
        <v>9.1999999999999993</v>
      </c>
      <c r="E32" s="56">
        <v>-94245</v>
      </c>
      <c r="F32" s="54"/>
      <c r="G32" s="56">
        <v>-71102</v>
      </c>
    </row>
    <row r="33" spans="1:7" ht="24" customHeight="1">
      <c r="A33" s="3" t="s">
        <v>150</v>
      </c>
      <c r="B33" s="11"/>
      <c r="C33" s="29"/>
      <c r="E33" s="27">
        <f>SUM(E31:E32)</f>
        <v>426374</v>
      </c>
      <c r="F33" s="22"/>
      <c r="G33" s="27">
        <f>SUM(G31:G32)</f>
        <v>342014</v>
      </c>
    </row>
    <row r="34" spans="1:7" ht="24" customHeight="1">
      <c r="A34" s="11"/>
      <c r="B34" s="11"/>
      <c r="C34" s="40"/>
      <c r="E34" s="45"/>
      <c r="F34" s="45"/>
      <c r="G34" s="45"/>
    </row>
    <row r="35" spans="1:7" ht="24" customHeight="1">
      <c r="A35" s="11" t="s">
        <v>1</v>
      </c>
      <c r="B35" s="11"/>
      <c r="C35" s="40"/>
      <c r="E35" s="22"/>
      <c r="F35" s="22"/>
      <c r="G35" s="22"/>
    </row>
    <row r="36" spans="1:7" ht="24" customHeight="1">
      <c r="A36" s="3"/>
      <c r="B36" s="23"/>
      <c r="C36" s="4"/>
      <c r="D36" s="4"/>
      <c r="E36" s="5"/>
      <c r="F36" s="4"/>
      <c r="G36" s="44" t="s">
        <v>149</v>
      </c>
    </row>
    <row r="37" spans="1:7" ht="24" customHeight="1">
      <c r="A37" s="3" t="s">
        <v>83</v>
      </c>
      <c r="B37" s="23"/>
      <c r="C37" s="4"/>
      <c r="D37" s="4"/>
      <c r="E37" s="5"/>
      <c r="F37" s="4"/>
      <c r="G37" s="44"/>
    </row>
    <row r="38" spans="1:7" ht="24" customHeight="1">
      <c r="A38" s="3" t="s">
        <v>68</v>
      </c>
      <c r="B38" s="4"/>
      <c r="C38" s="4"/>
      <c r="D38" s="4"/>
      <c r="E38" s="5"/>
      <c r="F38" s="4"/>
      <c r="G38" s="5"/>
    </row>
    <row r="39" spans="1:7" ht="24" customHeight="1">
      <c r="A39" s="3" t="s">
        <v>167</v>
      </c>
      <c r="B39" s="4"/>
      <c r="C39" s="4"/>
      <c r="D39" s="4"/>
      <c r="E39" s="5"/>
      <c r="F39" s="4"/>
      <c r="G39" s="5"/>
    </row>
    <row r="40" spans="1:7" ht="24" customHeight="1">
      <c r="C40" s="13"/>
      <c r="E40" s="2"/>
      <c r="G40" s="2" t="s">
        <v>60</v>
      </c>
    </row>
    <row r="41" spans="1:7" ht="24" customHeight="1">
      <c r="C41" s="13"/>
      <c r="E41" s="38">
        <v>2023</v>
      </c>
      <c r="G41" s="38">
        <v>2022</v>
      </c>
    </row>
    <row r="42" spans="1:7" ht="24" customHeight="1">
      <c r="A42" s="3" t="s">
        <v>76</v>
      </c>
      <c r="C42" s="29"/>
      <c r="E42" s="14"/>
      <c r="F42" s="22"/>
      <c r="G42" s="14"/>
    </row>
    <row r="43" spans="1:7" ht="24" customHeight="1">
      <c r="A43" s="1" t="s">
        <v>92</v>
      </c>
      <c r="C43" s="10"/>
      <c r="E43" s="14"/>
      <c r="F43" s="22"/>
      <c r="G43" s="14"/>
    </row>
    <row r="44" spans="1:7" ht="24" customHeight="1">
      <c r="A44" s="1" t="s">
        <v>169</v>
      </c>
      <c r="C44" s="10"/>
      <c r="E44" s="14"/>
      <c r="F44" s="22"/>
      <c r="G44" s="14"/>
    </row>
    <row r="45" spans="1:7" ht="24" customHeight="1">
      <c r="A45" s="1" t="s">
        <v>89</v>
      </c>
      <c r="C45" s="10"/>
      <c r="E45" s="14">
        <v>-444109</v>
      </c>
      <c r="F45" s="22"/>
      <c r="G45" s="14">
        <v>-129044</v>
      </c>
    </row>
    <row r="46" spans="1:7" ht="24" customHeight="1">
      <c r="A46" s="1" t="s">
        <v>134</v>
      </c>
      <c r="C46" s="10"/>
      <c r="E46" s="14"/>
      <c r="F46" s="22"/>
      <c r="G46" s="14"/>
    </row>
    <row r="47" spans="1:7" ht="24" customHeight="1">
      <c r="A47" s="1" t="s">
        <v>103</v>
      </c>
      <c r="E47" s="21">
        <v>88821</v>
      </c>
      <c r="F47" s="22"/>
      <c r="G47" s="21">
        <v>25809</v>
      </c>
    </row>
    <row r="48" spans="1:7" ht="24" customHeight="1">
      <c r="A48" s="1" t="s">
        <v>104</v>
      </c>
      <c r="C48" s="10"/>
      <c r="E48" s="46">
        <f>SUM(E44:E47)</f>
        <v>-355288</v>
      </c>
      <c r="F48" s="22"/>
      <c r="G48" s="46">
        <f>SUM(G44:G47)</f>
        <v>-103235</v>
      </c>
    </row>
    <row r="49" spans="1:7" ht="24" customHeight="1">
      <c r="A49" s="1" t="s">
        <v>93</v>
      </c>
      <c r="C49" s="10"/>
      <c r="E49" s="22"/>
      <c r="F49" s="22"/>
      <c r="G49" s="22"/>
    </row>
    <row r="50" spans="1:7" ht="24" customHeight="1">
      <c r="A50" s="1" t="s">
        <v>170</v>
      </c>
      <c r="C50" s="10"/>
      <c r="E50" s="22"/>
      <c r="F50" s="22"/>
      <c r="G50" s="22"/>
    </row>
    <row r="51" spans="1:7" ht="24" customHeight="1">
      <c r="A51" s="1" t="s">
        <v>121</v>
      </c>
      <c r="C51" s="10"/>
      <c r="E51" s="22">
        <v>-551154</v>
      </c>
      <c r="F51" s="22"/>
      <c r="G51" s="22">
        <v>-315983</v>
      </c>
    </row>
    <row r="52" spans="1:7" ht="24" customHeight="1">
      <c r="A52" s="1" t="s">
        <v>134</v>
      </c>
      <c r="C52" s="10"/>
      <c r="E52" s="22"/>
      <c r="F52" s="22"/>
      <c r="G52" s="22"/>
    </row>
    <row r="53" spans="1:7" ht="24" customHeight="1">
      <c r="A53" s="1" t="s">
        <v>105</v>
      </c>
      <c r="C53" s="10"/>
      <c r="E53" s="46">
        <v>110231</v>
      </c>
      <c r="F53" s="22"/>
      <c r="G53" s="46">
        <v>63197</v>
      </c>
    </row>
    <row r="54" spans="1:7" ht="24" customHeight="1">
      <c r="A54" s="1" t="s">
        <v>90</v>
      </c>
      <c r="C54" s="10"/>
      <c r="E54" s="50">
        <f>SUM(E51:E53)</f>
        <v>-440923</v>
      </c>
      <c r="F54" s="22"/>
      <c r="G54" s="50">
        <f>SUM(G51:G53)</f>
        <v>-252786</v>
      </c>
    </row>
    <row r="55" spans="1:7" ht="24" customHeight="1">
      <c r="A55" s="3" t="s">
        <v>163</v>
      </c>
      <c r="E55" s="27">
        <f>SUM(E54,E48)</f>
        <v>-796211</v>
      </c>
      <c r="F55" s="22"/>
      <c r="G55" s="27">
        <f>SUM(G54,G48)</f>
        <v>-356021</v>
      </c>
    </row>
    <row r="56" spans="1:7" ht="24" customHeight="1" thickBot="1">
      <c r="A56" s="3" t="s">
        <v>171</v>
      </c>
      <c r="B56" s="11"/>
      <c r="C56" s="41"/>
      <c r="E56" s="18">
        <f>E55+E33</f>
        <v>-369837</v>
      </c>
      <c r="F56" s="22"/>
      <c r="G56" s="18">
        <f>G55+G33</f>
        <v>-14007</v>
      </c>
    </row>
    <row r="57" spans="1:7" ht="24" customHeight="1" thickTop="1">
      <c r="A57" s="3"/>
      <c r="B57" s="11"/>
      <c r="E57" s="58">
        <f>E56-E55-E33</f>
        <v>0</v>
      </c>
      <c r="F57" s="20"/>
      <c r="G57" s="58">
        <f>G56-G55-G33</f>
        <v>0</v>
      </c>
    </row>
    <row r="58" spans="1:7" ht="24" customHeight="1">
      <c r="A58" s="3" t="s">
        <v>84</v>
      </c>
      <c r="B58" s="11"/>
      <c r="C58" s="29"/>
      <c r="E58" s="14"/>
      <c r="F58" s="20"/>
      <c r="G58" s="14"/>
    </row>
    <row r="59" spans="1:7" ht="24" customHeight="1">
      <c r="A59" s="1" t="s">
        <v>87</v>
      </c>
      <c r="B59" s="11"/>
      <c r="E59" s="14"/>
      <c r="F59" s="20"/>
      <c r="G59" s="14"/>
    </row>
    <row r="60" spans="1:7" ht="24" customHeight="1" thickBot="1">
      <c r="A60" s="1" t="s">
        <v>151</v>
      </c>
      <c r="B60" s="11"/>
      <c r="E60" s="57">
        <v>0.21</v>
      </c>
      <c r="F60" s="53"/>
      <c r="G60" s="57">
        <v>0.17</v>
      </c>
    </row>
    <row r="61" spans="1:7" ht="24" customHeight="1" thickTop="1">
      <c r="B61" s="11"/>
      <c r="C61" s="29"/>
      <c r="E61" s="52"/>
      <c r="F61" s="52"/>
      <c r="G61" s="52"/>
    </row>
    <row r="62" spans="1:7" ht="24" customHeight="1">
      <c r="A62" s="11" t="s">
        <v>1</v>
      </c>
      <c r="B62" s="11"/>
      <c r="C62" s="42"/>
      <c r="E62" s="1"/>
      <c r="G62" s="1"/>
    </row>
    <row r="63" spans="1:7" ht="24" customHeight="1">
      <c r="C63" s="42"/>
    </row>
    <row r="64" spans="1:7" ht="24" customHeight="1">
      <c r="C64" s="42"/>
    </row>
    <row r="65" spans="1:7" ht="24" customHeight="1">
      <c r="A65" s="28"/>
    </row>
    <row r="67" spans="1:7" ht="24" customHeight="1">
      <c r="B67" s="1" t="s">
        <v>8</v>
      </c>
    </row>
    <row r="68" spans="1:7" ht="24" customHeight="1">
      <c r="A68" s="28"/>
    </row>
    <row r="70" spans="1:7" ht="24" customHeight="1">
      <c r="A70" s="3"/>
      <c r="B70" s="23"/>
      <c r="C70" s="4"/>
      <c r="D70" s="4"/>
      <c r="E70" s="5"/>
      <c r="F70" s="4"/>
      <c r="G70" s="44" t="s">
        <v>149</v>
      </c>
    </row>
    <row r="71" spans="1:7" ht="24" customHeight="1">
      <c r="A71" s="3" t="s">
        <v>83</v>
      </c>
      <c r="B71" s="23"/>
      <c r="C71" s="4"/>
      <c r="D71" s="4"/>
      <c r="E71" s="5"/>
      <c r="F71" s="4"/>
      <c r="G71" s="44"/>
    </row>
    <row r="72" spans="1:7" ht="24" customHeight="1">
      <c r="A72" s="3" t="s">
        <v>67</v>
      </c>
      <c r="B72" s="4"/>
      <c r="C72" s="4"/>
      <c r="D72" s="4"/>
      <c r="E72" s="5"/>
      <c r="F72" s="4"/>
      <c r="G72" s="5"/>
    </row>
    <row r="73" spans="1:7" ht="24" customHeight="1">
      <c r="A73" s="3" t="s">
        <v>172</v>
      </c>
      <c r="B73" s="4"/>
      <c r="C73" s="4"/>
      <c r="D73" s="4"/>
      <c r="E73" s="5"/>
      <c r="F73" s="4"/>
      <c r="G73" s="5"/>
    </row>
    <row r="74" spans="1:7" ht="24" customHeight="1">
      <c r="E74" s="2"/>
      <c r="G74" s="2" t="s">
        <v>60</v>
      </c>
    </row>
    <row r="75" spans="1:7" ht="24" customHeight="1">
      <c r="C75" s="7" t="s">
        <v>0</v>
      </c>
      <c r="E75" s="38">
        <v>2023</v>
      </c>
      <c r="G75" s="38">
        <v>2022</v>
      </c>
    </row>
    <row r="76" spans="1:7" ht="24" customHeight="1">
      <c r="A76" s="3" t="s">
        <v>49</v>
      </c>
      <c r="C76" s="29"/>
      <c r="E76" s="39"/>
      <c r="G76" s="13"/>
    </row>
    <row r="77" spans="1:7" ht="24" customHeight="1">
      <c r="A77" s="1" t="s">
        <v>40</v>
      </c>
      <c r="B77" s="11"/>
      <c r="C77" s="29">
        <v>13</v>
      </c>
      <c r="E77" s="9">
        <v>8510272</v>
      </c>
      <c r="F77" s="22"/>
      <c r="G77" s="9">
        <v>6266563</v>
      </c>
    </row>
    <row r="78" spans="1:7" ht="24" customHeight="1">
      <c r="A78" s="1" t="s">
        <v>20</v>
      </c>
      <c r="B78" s="11"/>
      <c r="C78" s="29">
        <v>14</v>
      </c>
      <c r="E78" s="16">
        <v>-3261528</v>
      </c>
      <c r="F78" s="22"/>
      <c r="G78" s="16">
        <v>-1700510</v>
      </c>
    </row>
    <row r="79" spans="1:7" ht="24" customHeight="1">
      <c r="A79" s="3" t="s">
        <v>32</v>
      </c>
      <c r="B79" s="11"/>
      <c r="C79" s="29"/>
      <c r="E79" s="14">
        <f>SUM(E77:E78)</f>
        <v>5248744</v>
      </c>
      <c r="F79" s="22"/>
      <c r="G79" s="14">
        <f>SUM(G77:G78)</f>
        <v>4566053</v>
      </c>
    </row>
    <row r="80" spans="1:7" ht="24" customHeight="1">
      <c r="A80" s="11" t="s">
        <v>41</v>
      </c>
      <c r="B80" s="11"/>
      <c r="C80" s="29">
        <v>15</v>
      </c>
      <c r="E80" s="9">
        <v>280988</v>
      </c>
      <c r="F80" s="22"/>
      <c r="G80" s="9">
        <v>264795</v>
      </c>
    </row>
    <row r="81" spans="1:7" ht="24" customHeight="1">
      <c r="A81" s="11" t="s">
        <v>33</v>
      </c>
      <c r="B81" s="11"/>
      <c r="C81" s="29">
        <v>15</v>
      </c>
      <c r="E81" s="16">
        <v>-91756</v>
      </c>
      <c r="F81" s="51"/>
      <c r="G81" s="16">
        <v>-53951</v>
      </c>
    </row>
    <row r="82" spans="1:7" ht="24" customHeight="1">
      <c r="A82" s="3" t="s">
        <v>44</v>
      </c>
      <c r="B82" s="11"/>
      <c r="C82" s="29"/>
      <c r="E82" s="14">
        <f>SUM(E80:E81)</f>
        <v>189232</v>
      </c>
      <c r="F82" s="22"/>
      <c r="G82" s="14">
        <f>SUM(G80:G81)</f>
        <v>210844</v>
      </c>
    </row>
    <row r="83" spans="1:7" ht="24" customHeight="1">
      <c r="A83" s="11" t="s">
        <v>188</v>
      </c>
      <c r="B83" s="11"/>
      <c r="C83" s="29"/>
      <c r="E83" s="1"/>
      <c r="G83" s="1"/>
    </row>
    <row r="84" spans="1:7" ht="24" customHeight="1">
      <c r="A84" s="35" t="s">
        <v>120</v>
      </c>
      <c r="B84" s="11"/>
      <c r="C84" s="29"/>
      <c r="E84" s="14">
        <v>-1027</v>
      </c>
      <c r="F84" s="22"/>
      <c r="G84" s="14">
        <v>-565</v>
      </c>
    </row>
    <row r="85" spans="1:7" ht="24" customHeight="1">
      <c r="A85" s="1" t="s">
        <v>71</v>
      </c>
      <c r="B85" s="11"/>
      <c r="C85" s="29"/>
      <c r="E85" s="14">
        <v>10856</v>
      </c>
      <c r="F85" s="22"/>
      <c r="G85" s="14">
        <v>0</v>
      </c>
    </row>
    <row r="86" spans="1:7" ht="24" customHeight="1">
      <c r="A86" s="1" t="s">
        <v>47</v>
      </c>
      <c r="B86" s="11"/>
      <c r="C86" s="29"/>
      <c r="E86" s="14">
        <v>314323</v>
      </c>
      <c r="F86" s="22"/>
      <c r="G86" s="14">
        <v>316117</v>
      </c>
    </row>
    <row r="87" spans="1:7" ht="24" customHeight="1">
      <c r="A87" s="1" t="s">
        <v>42</v>
      </c>
      <c r="B87" s="11"/>
      <c r="C87" s="29"/>
      <c r="E87" s="14">
        <v>52502</v>
      </c>
      <c r="F87" s="22"/>
      <c r="G87" s="14">
        <v>20893</v>
      </c>
    </row>
    <row r="88" spans="1:7" ht="24" customHeight="1">
      <c r="A88" s="3" t="s">
        <v>43</v>
      </c>
      <c r="B88" s="11"/>
      <c r="C88" s="29"/>
      <c r="E88" s="27">
        <f>SUM(E79,E82:E87)</f>
        <v>5814630</v>
      </c>
      <c r="F88" s="22"/>
      <c r="G88" s="27">
        <f>SUM(G79,G82:G87)</f>
        <v>5113342</v>
      </c>
    </row>
    <row r="89" spans="1:7" ht="24" customHeight="1">
      <c r="A89" s="3" t="s">
        <v>34</v>
      </c>
      <c r="B89" s="11"/>
      <c r="C89" s="29"/>
      <c r="E89" s="14"/>
      <c r="F89" s="22"/>
      <c r="G89" s="14"/>
    </row>
    <row r="90" spans="1:7" ht="24" customHeight="1">
      <c r="A90" s="1" t="s">
        <v>94</v>
      </c>
      <c r="B90" s="11"/>
      <c r="C90" s="29"/>
      <c r="E90" s="9">
        <v>1216827</v>
      </c>
      <c r="F90" s="22"/>
      <c r="G90" s="9">
        <v>1100116</v>
      </c>
    </row>
    <row r="91" spans="1:7" ht="24" customHeight="1">
      <c r="A91" s="1" t="s">
        <v>18</v>
      </c>
      <c r="B91" s="11"/>
      <c r="C91" s="29"/>
      <c r="E91" s="17">
        <v>8931</v>
      </c>
      <c r="F91" s="22"/>
      <c r="G91" s="17">
        <v>10317</v>
      </c>
    </row>
    <row r="92" spans="1:7" ht="24" customHeight="1">
      <c r="A92" s="1" t="s">
        <v>17</v>
      </c>
      <c r="B92" s="11"/>
      <c r="C92" s="29"/>
      <c r="E92" s="17">
        <v>503671</v>
      </c>
      <c r="F92" s="22"/>
      <c r="G92" s="17">
        <v>454353</v>
      </c>
    </row>
    <row r="93" spans="1:7" ht="24" customHeight="1">
      <c r="A93" s="1" t="s">
        <v>86</v>
      </c>
      <c r="B93" s="11"/>
      <c r="C93" s="29"/>
      <c r="E93" s="17">
        <v>263648</v>
      </c>
      <c r="F93" s="22"/>
      <c r="G93" s="17">
        <v>184034</v>
      </c>
    </row>
    <row r="94" spans="1:7" ht="24" customHeight="1">
      <c r="A94" s="1" t="s">
        <v>77</v>
      </c>
      <c r="B94" s="11"/>
      <c r="C94" s="29"/>
      <c r="E94" s="17">
        <v>125127</v>
      </c>
      <c r="F94" s="22"/>
      <c r="G94" s="17">
        <v>93277</v>
      </c>
    </row>
    <row r="95" spans="1:7" ht="24" customHeight="1">
      <c r="A95" s="1" t="s">
        <v>45</v>
      </c>
      <c r="B95" s="11"/>
      <c r="C95" s="29"/>
      <c r="E95" s="17">
        <v>90239</v>
      </c>
      <c r="F95" s="22"/>
      <c r="G95" s="17">
        <v>83650</v>
      </c>
    </row>
    <row r="96" spans="1:7" ht="24" customHeight="1">
      <c r="A96" s="1" t="s">
        <v>100</v>
      </c>
      <c r="B96" s="11"/>
      <c r="C96" s="29"/>
      <c r="E96" s="17">
        <v>256579</v>
      </c>
      <c r="F96" s="22"/>
      <c r="G96" s="17">
        <v>236855</v>
      </c>
    </row>
    <row r="97" spans="1:7" ht="24" customHeight="1">
      <c r="A97" s="1" t="s">
        <v>19</v>
      </c>
      <c r="B97" s="11"/>
      <c r="C97" s="29"/>
      <c r="E97" s="16">
        <v>112382</v>
      </c>
      <c r="F97" s="22"/>
      <c r="G97" s="16">
        <v>113062</v>
      </c>
    </row>
    <row r="98" spans="1:7" ht="24" customHeight="1">
      <c r="A98" s="3" t="s">
        <v>35</v>
      </c>
      <c r="B98" s="11"/>
      <c r="C98" s="29"/>
      <c r="E98" s="14">
        <f>SUM(E90:E97)</f>
        <v>2577404</v>
      </c>
      <c r="F98" s="22"/>
      <c r="G98" s="14">
        <f>SUM(G90:G97)</f>
        <v>2275664</v>
      </c>
    </row>
    <row r="99" spans="1:7" ht="24" customHeight="1">
      <c r="A99" s="3" t="s">
        <v>123</v>
      </c>
      <c r="B99" s="11"/>
      <c r="C99" s="29">
        <v>16</v>
      </c>
      <c r="E99" s="56">
        <v>1553752</v>
      </c>
      <c r="F99" s="55"/>
      <c r="G99" s="56">
        <v>1911945</v>
      </c>
    </row>
    <row r="100" spans="1:7" ht="24" customHeight="1">
      <c r="A100" s="3" t="s">
        <v>101</v>
      </c>
      <c r="B100" s="11"/>
      <c r="C100" s="29"/>
      <c r="E100" s="54">
        <f>E88-E98-E99</f>
        <v>1683474</v>
      </c>
      <c r="F100" s="55"/>
      <c r="G100" s="54">
        <f>G88-G98-G99</f>
        <v>925733</v>
      </c>
    </row>
    <row r="101" spans="1:7" ht="24" customHeight="1">
      <c r="A101" s="1" t="s">
        <v>102</v>
      </c>
      <c r="B101" s="11"/>
      <c r="C101" s="40">
        <v>9.1999999999999993</v>
      </c>
      <c r="E101" s="56">
        <v>-313527</v>
      </c>
      <c r="F101" s="54"/>
      <c r="G101" s="56">
        <v>-152937</v>
      </c>
    </row>
    <row r="102" spans="1:7" ht="24" customHeight="1">
      <c r="A102" s="3" t="s">
        <v>150</v>
      </c>
      <c r="B102" s="11"/>
      <c r="C102" s="29"/>
      <c r="E102" s="27">
        <f>SUM(E100:E101)</f>
        <v>1369947</v>
      </c>
      <c r="F102" s="22"/>
      <c r="G102" s="27">
        <f>SUM(G100:G101)</f>
        <v>772796</v>
      </c>
    </row>
    <row r="103" spans="1:7" ht="24" customHeight="1">
      <c r="A103" s="11"/>
      <c r="B103" s="11"/>
      <c r="C103" s="40"/>
      <c r="E103" s="45"/>
      <c r="F103" s="45"/>
      <c r="G103" s="45"/>
    </row>
    <row r="104" spans="1:7" ht="24" customHeight="1">
      <c r="A104" s="11" t="s">
        <v>1</v>
      </c>
      <c r="B104" s="11"/>
      <c r="C104" s="40"/>
      <c r="E104" s="22"/>
      <c r="F104" s="22"/>
      <c r="G104" s="22"/>
    </row>
    <row r="105" spans="1:7" ht="24" customHeight="1">
      <c r="A105" s="3"/>
      <c r="B105" s="23"/>
      <c r="C105" s="4"/>
      <c r="D105" s="4"/>
      <c r="E105" s="5"/>
      <c r="F105" s="4"/>
      <c r="G105" s="44" t="s">
        <v>149</v>
      </c>
    </row>
    <row r="106" spans="1:7" ht="24" customHeight="1">
      <c r="A106" s="3" t="s">
        <v>83</v>
      </c>
      <c r="B106" s="23"/>
      <c r="C106" s="4"/>
      <c r="D106" s="4"/>
      <c r="E106" s="5"/>
      <c r="F106" s="4"/>
      <c r="G106" s="44"/>
    </row>
    <row r="107" spans="1:7" ht="24" customHeight="1">
      <c r="A107" s="3" t="s">
        <v>68</v>
      </c>
      <c r="B107" s="4"/>
      <c r="C107" s="4"/>
      <c r="D107" s="4"/>
      <c r="E107" s="5"/>
      <c r="F107" s="4"/>
      <c r="G107" s="5"/>
    </row>
    <row r="108" spans="1:7" ht="24" customHeight="1">
      <c r="A108" s="3" t="s">
        <v>172</v>
      </c>
      <c r="B108" s="4"/>
      <c r="C108" s="4"/>
      <c r="D108" s="4"/>
      <c r="E108" s="5"/>
      <c r="F108" s="4"/>
      <c r="G108" s="5"/>
    </row>
    <row r="109" spans="1:7" ht="24" customHeight="1">
      <c r="C109" s="13"/>
      <c r="E109" s="2"/>
      <c r="G109" s="2" t="s">
        <v>60</v>
      </c>
    </row>
    <row r="110" spans="1:7" ht="24" customHeight="1">
      <c r="C110" s="13"/>
      <c r="E110" s="38">
        <v>2023</v>
      </c>
      <c r="G110" s="38">
        <v>2022</v>
      </c>
    </row>
    <row r="111" spans="1:7" ht="24" customHeight="1">
      <c r="A111" s="3" t="s">
        <v>76</v>
      </c>
      <c r="C111" s="29"/>
      <c r="E111" s="14"/>
      <c r="F111" s="22"/>
      <c r="G111" s="14"/>
    </row>
    <row r="112" spans="1:7" ht="24" customHeight="1">
      <c r="A112" s="1" t="s">
        <v>92</v>
      </c>
      <c r="C112" s="10"/>
      <c r="E112" s="14"/>
      <c r="F112" s="22"/>
      <c r="G112" s="14"/>
    </row>
    <row r="113" spans="1:7" ht="24" customHeight="1">
      <c r="A113" s="1" t="s">
        <v>169</v>
      </c>
      <c r="C113" s="10"/>
      <c r="E113" s="14"/>
      <c r="F113" s="22"/>
      <c r="G113" s="14"/>
    </row>
    <row r="114" spans="1:7" ht="24" customHeight="1">
      <c r="A114" s="1" t="s">
        <v>89</v>
      </c>
      <c r="C114" s="10"/>
      <c r="E114" s="14">
        <v>-459757</v>
      </c>
      <c r="F114" s="22"/>
      <c r="G114" s="14">
        <v>-1382800</v>
      </c>
    </row>
    <row r="115" spans="1:7" ht="24" customHeight="1">
      <c r="A115" s="1" t="s">
        <v>134</v>
      </c>
      <c r="C115" s="10"/>
      <c r="E115" s="14"/>
      <c r="F115" s="22"/>
      <c r="G115" s="14"/>
    </row>
    <row r="116" spans="1:7" ht="24" customHeight="1">
      <c r="A116" s="1" t="s">
        <v>103</v>
      </c>
      <c r="E116" s="21">
        <v>91951</v>
      </c>
      <c r="F116" s="22"/>
      <c r="G116" s="21">
        <v>276560</v>
      </c>
    </row>
    <row r="117" spans="1:7" ht="24" customHeight="1">
      <c r="A117" s="1" t="s">
        <v>104</v>
      </c>
      <c r="C117" s="10"/>
      <c r="E117" s="46">
        <f>SUM(E113:E116)</f>
        <v>-367806</v>
      </c>
      <c r="F117" s="22"/>
      <c r="G117" s="46">
        <f>SUM(G113:G116)</f>
        <v>-1106240</v>
      </c>
    </row>
    <row r="118" spans="1:7" ht="24" customHeight="1">
      <c r="A118" s="1" t="s">
        <v>93</v>
      </c>
      <c r="C118" s="10"/>
      <c r="E118" s="22"/>
      <c r="F118" s="22"/>
      <c r="G118" s="22"/>
    </row>
    <row r="119" spans="1:7" ht="24" customHeight="1">
      <c r="A119" s="1" t="s">
        <v>170</v>
      </c>
      <c r="C119" s="10"/>
      <c r="E119" s="22"/>
      <c r="F119" s="22"/>
      <c r="G119" s="22"/>
    </row>
    <row r="120" spans="1:7" ht="24" customHeight="1">
      <c r="A120" s="1" t="s">
        <v>121</v>
      </c>
      <c r="C120" s="10"/>
      <c r="E120" s="22">
        <v>-1204701</v>
      </c>
      <c r="F120" s="22"/>
      <c r="G120" s="22">
        <v>-504209</v>
      </c>
    </row>
    <row r="121" spans="1:7" ht="24" customHeight="1">
      <c r="A121" s="1" t="s">
        <v>181</v>
      </c>
      <c r="C121" s="10"/>
      <c r="E121" s="14">
        <v>0</v>
      </c>
      <c r="F121" s="22"/>
      <c r="G121" s="14">
        <v>10594</v>
      </c>
    </row>
    <row r="122" spans="1:7" ht="24" customHeight="1">
      <c r="A122" s="1" t="s">
        <v>134</v>
      </c>
      <c r="C122" s="10"/>
      <c r="E122" s="22"/>
      <c r="F122" s="22"/>
      <c r="G122" s="22"/>
    </row>
    <row r="123" spans="1:7" ht="24" customHeight="1">
      <c r="A123" s="1" t="s">
        <v>105</v>
      </c>
      <c r="C123" s="10"/>
      <c r="E123" s="46">
        <v>240940</v>
      </c>
      <c r="F123" s="22"/>
      <c r="G123" s="46">
        <v>98723</v>
      </c>
    </row>
    <row r="124" spans="1:7" ht="24" customHeight="1">
      <c r="A124" s="1" t="s">
        <v>90</v>
      </c>
      <c r="C124" s="10"/>
      <c r="E124" s="50">
        <f>SUM(E120:E123)</f>
        <v>-963761</v>
      </c>
      <c r="F124" s="22"/>
      <c r="G124" s="50">
        <f>SUM(G120:G123)</f>
        <v>-394892</v>
      </c>
    </row>
    <row r="125" spans="1:7" ht="24" customHeight="1">
      <c r="A125" s="3" t="s">
        <v>163</v>
      </c>
      <c r="E125" s="27">
        <f>SUM(E124,E117)</f>
        <v>-1331567</v>
      </c>
      <c r="F125" s="22"/>
      <c r="G125" s="27">
        <f>SUM(G124,G117)</f>
        <v>-1501132</v>
      </c>
    </row>
    <row r="126" spans="1:7" ht="24" customHeight="1" thickBot="1">
      <c r="A126" s="3" t="s">
        <v>171</v>
      </c>
      <c r="B126" s="11"/>
      <c r="C126" s="41"/>
      <c r="E126" s="18">
        <f>E125+E102</f>
        <v>38380</v>
      </c>
      <c r="F126" s="22"/>
      <c r="G126" s="18">
        <f>G125+G102</f>
        <v>-728336</v>
      </c>
    </row>
    <row r="127" spans="1:7" ht="24" customHeight="1" thickTop="1">
      <c r="A127" s="3"/>
      <c r="B127" s="11"/>
      <c r="E127" s="58">
        <f>E126-E125-E102</f>
        <v>0</v>
      </c>
      <c r="F127" s="20"/>
      <c r="G127" s="58">
        <f>G126-G125-G102</f>
        <v>0</v>
      </c>
    </row>
    <row r="128" spans="1:7" ht="24" customHeight="1">
      <c r="A128" s="3" t="s">
        <v>84</v>
      </c>
      <c r="B128" s="11"/>
      <c r="C128" s="29"/>
      <c r="E128" s="14"/>
      <c r="F128" s="20"/>
      <c r="G128" s="14"/>
    </row>
    <row r="129" spans="1:7" ht="24" customHeight="1">
      <c r="A129" s="1" t="s">
        <v>87</v>
      </c>
      <c r="B129" s="11"/>
      <c r="E129" s="14"/>
      <c r="F129" s="20"/>
      <c r="G129" s="14"/>
    </row>
    <row r="130" spans="1:7" ht="24" customHeight="1" thickBot="1">
      <c r="A130" s="1" t="s">
        <v>151</v>
      </c>
      <c r="B130" s="11"/>
      <c r="E130" s="57">
        <v>0.68</v>
      </c>
      <c r="F130" s="53"/>
      <c r="G130" s="57">
        <v>0.39</v>
      </c>
    </row>
    <row r="131" spans="1:7" ht="24" customHeight="1" thickTop="1">
      <c r="B131" s="11"/>
      <c r="C131" s="29"/>
      <c r="E131" s="52"/>
      <c r="F131" s="52"/>
      <c r="G131" s="52"/>
    </row>
    <row r="132" spans="1:7" ht="24" customHeight="1">
      <c r="A132" s="11" t="s">
        <v>1</v>
      </c>
      <c r="B132" s="11"/>
      <c r="C132" s="42"/>
      <c r="E132" s="1"/>
      <c r="G132" s="1"/>
    </row>
    <row r="133" spans="1:7" ht="24" customHeight="1">
      <c r="C133" s="42"/>
    </row>
    <row r="134" spans="1:7" ht="24" customHeight="1">
      <c r="C134" s="42"/>
    </row>
    <row r="135" spans="1:7" ht="24" customHeight="1">
      <c r="A135" s="28"/>
    </row>
    <row r="137" spans="1:7" ht="24" customHeight="1">
      <c r="B137" s="1" t="s">
        <v>8</v>
      </c>
    </row>
    <row r="138" spans="1:7" ht="24" customHeight="1">
      <c r="A138" s="28"/>
    </row>
  </sheetData>
  <printOptions gridLinesSet="0"/>
  <pageMargins left="0.86614173228346458" right="0.55118110236220474" top="0.9055118110236221" bottom="0" header="0.19685039370078741" footer="0.19685039370078741"/>
  <pageSetup paperSize="9" scale="80" orientation="portrait" r:id="rId1"/>
  <headerFooter alignWithMargins="0"/>
  <rowBreaks count="3" manualBreakCount="3">
    <brk id="35" max="7" man="1"/>
    <brk id="69" max="7" man="1"/>
    <brk id="10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1"/>
  <sheetViews>
    <sheetView showGridLines="0" view="pageBreakPreview" zoomScale="85" zoomScaleNormal="70" zoomScaleSheetLayoutView="85" workbookViewId="0">
      <selection activeCell="Q12" sqref="Q12"/>
    </sheetView>
  </sheetViews>
  <sheetFormatPr defaultColWidth="10.77734375" defaultRowHeight="24" customHeight="1"/>
  <cols>
    <col min="1" max="1" width="48.77734375" style="1" customWidth="1"/>
    <col min="2" max="2" width="1.44140625" style="1" customWidth="1"/>
    <col min="3" max="3" width="6.77734375" style="1" customWidth="1"/>
    <col min="4" max="4" width="1.77734375" style="8" customWidth="1"/>
    <col min="5" max="5" width="18.21875" style="8" customWidth="1"/>
    <col min="6" max="6" width="1.77734375" style="1" customWidth="1"/>
    <col min="7" max="7" width="18.21875" style="8" customWidth="1"/>
    <col min="8" max="8" width="1.77734375" style="1" customWidth="1"/>
    <col min="9" max="9" width="28.21875" style="8" customWidth="1"/>
    <col min="10" max="10" width="1.77734375" style="1" customWidth="1"/>
    <col min="11" max="11" width="18.21875" style="8" customWidth="1"/>
    <col min="12" max="12" width="1.77734375" style="8" customWidth="1"/>
    <col min="13" max="13" width="18.21875" style="8" customWidth="1"/>
    <col min="14" max="14" width="1.77734375" style="1" customWidth="1"/>
    <col min="15" max="15" width="18.21875" style="1" customWidth="1"/>
    <col min="16" max="16" width="1.5546875" style="1" customWidth="1"/>
    <col min="17" max="16384" width="10.77734375" style="1"/>
  </cols>
  <sheetData>
    <row r="1" spans="1:16" s="6" customFormat="1" ht="24" customHeight="1">
      <c r="A1" s="3"/>
      <c r="B1" s="23"/>
      <c r="C1" s="4"/>
      <c r="D1" s="5"/>
      <c r="E1" s="4"/>
      <c r="F1" s="5"/>
      <c r="G1" s="4"/>
      <c r="H1" s="5"/>
      <c r="O1" s="44" t="s">
        <v>149</v>
      </c>
    </row>
    <row r="2" spans="1:16" s="6" customFormat="1" ht="24" customHeight="1">
      <c r="A2" s="3" t="s">
        <v>83</v>
      </c>
      <c r="B2" s="23"/>
      <c r="C2" s="4"/>
      <c r="D2" s="5"/>
      <c r="E2" s="4"/>
      <c r="F2" s="5"/>
      <c r="G2" s="4"/>
      <c r="H2" s="5"/>
      <c r="O2" s="44"/>
    </row>
    <row r="3" spans="1:16" s="6" customFormat="1" ht="24" customHeight="1">
      <c r="A3" s="3" t="s">
        <v>133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6" s="6" customFormat="1" ht="24" customHeight="1">
      <c r="A4" s="3" t="s">
        <v>172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6" ht="21.75" customHeight="1">
      <c r="K5" s="1"/>
      <c r="L5" s="1"/>
      <c r="N5" s="8"/>
      <c r="O5" s="44" t="s">
        <v>31</v>
      </c>
      <c r="P5" s="8"/>
    </row>
    <row r="6" spans="1:16" ht="21.75" customHeight="1">
      <c r="D6" s="1"/>
      <c r="E6" s="1"/>
      <c r="F6" s="8"/>
      <c r="G6" s="24"/>
      <c r="H6" s="8"/>
      <c r="I6" s="24" t="s">
        <v>138</v>
      </c>
      <c r="K6" s="1"/>
      <c r="L6" s="1"/>
      <c r="M6" s="1"/>
      <c r="N6" s="44"/>
    </row>
    <row r="7" spans="1:16" ht="21.75" customHeight="1">
      <c r="D7" s="1"/>
      <c r="E7" s="1"/>
      <c r="F7" s="8"/>
      <c r="G7" s="24"/>
      <c r="H7" s="8"/>
      <c r="I7" s="24" t="s">
        <v>139</v>
      </c>
      <c r="K7" s="1"/>
      <c r="L7" s="1"/>
      <c r="M7" s="1"/>
      <c r="N7" s="44"/>
    </row>
    <row r="8" spans="1:16" ht="21.75" customHeight="1">
      <c r="D8" s="1"/>
      <c r="E8" s="1"/>
      <c r="F8" s="8"/>
      <c r="G8" s="24"/>
      <c r="H8" s="8"/>
      <c r="I8" s="63" t="s">
        <v>191</v>
      </c>
      <c r="K8" s="1"/>
      <c r="L8" s="1"/>
      <c r="M8" s="1"/>
      <c r="N8" s="44"/>
    </row>
    <row r="9" spans="1:16" ht="21.75" customHeight="1">
      <c r="D9" s="1"/>
      <c r="E9" s="24" t="s">
        <v>2</v>
      </c>
      <c r="F9" s="8"/>
      <c r="G9" s="24"/>
      <c r="H9" s="8"/>
      <c r="I9" s="24" t="s">
        <v>119</v>
      </c>
      <c r="K9" s="81" t="s">
        <v>28</v>
      </c>
      <c r="L9" s="81"/>
      <c r="M9" s="81"/>
      <c r="N9" s="44"/>
    </row>
    <row r="10" spans="1:16" s="13" customFormat="1" ht="21.75" customHeight="1">
      <c r="D10" s="34"/>
      <c r="E10" s="24" t="s">
        <v>4</v>
      </c>
      <c r="F10" s="24"/>
      <c r="G10" s="24"/>
      <c r="H10" s="24"/>
      <c r="I10" s="24" t="s">
        <v>106</v>
      </c>
      <c r="K10" s="24" t="s">
        <v>5</v>
      </c>
      <c r="L10" s="8"/>
      <c r="N10" s="24"/>
    </row>
    <row r="11" spans="1:16" s="13" customFormat="1" ht="21.75" customHeight="1">
      <c r="C11" s="73" t="s">
        <v>0</v>
      </c>
      <c r="E11" s="73" t="s">
        <v>6</v>
      </c>
      <c r="F11" s="24"/>
      <c r="G11" s="73" t="s">
        <v>98</v>
      </c>
      <c r="H11" s="24"/>
      <c r="I11" s="7" t="s">
        <v>95</v>
      </c>
      <c r="K11" s="73" t="s">
        <v>107</v>
      </c>
      <c r="M11" s="7" t="s">
        <v>7</v>
      </c>
      <c r="O11" s="73" t="s">
        <v>3</v>
      </c>
    </row>
    <row r="12" spans="1:16" s="13" customFormat="1" ht="24" customHeight="1">
      <c r="E12" s="24"/>
      <c r="F12" s="24"/>
      <c r="G12" s="24"/>
      <c r="H12" s="24"/>
      <c r="I12" s="24"/>
      <c r="K12" s="24"/>
      <c r="O12" s="24"/>
    </row>
    <row r="13" spans="1:16" s="13" customFormat="1" ht="24" customHeight="1">
      <c r="A13" s="3" t="s">
        <v>154</v>
      </c>
      <c r="E13" s="14">
        <v>20000000</v>
      </c>
      <c r="F13" s="32"/>
      <c r="G13" s="14">
        <v>10598915</v>
      </c>
      <c r="H13" s="32"/>
      <c r="I13" s="14">
        <v>-1457412</v>
      </c>
      <c r="J13" s="32"/>
      <c r="K13" s="14">
        <v>924300</v>
      </c>
      <c r="L13" s="32"/>
      <c r="M13" s="14">
        <v>5033236</v>
      </c>
      <c r="O13" s="20">
        <f>SUM(E13:M13)</f>
        <v>35099039</v>
      </c>
    </row>
    <row r="14" spans="1:16" s="13" customFormat="1" ht="24" customHeight="1">
      <c r="A14" s="1" t="s">
        <v>135</v>
      </c>
      <c r="E14" s="14"/>
      <c r="F14" s="32"/>
      <c r="G14" s="14"/>
      <c r="H14" s="32"/>
      <c r="I14" s="14"/>
      <c r="J14" s="32"/>
      <c r="K14" s="14"/>
      <c r="L14" s="32"/>
      <c r="M14" s="14"/>
      <c r="O14" s="20"/>
    </row>
    <row r="15" spans="1:16" s="13" customFormat="1" ht="24" customHeight="1">
      <c r="A15" s="1" t="s">
        <v>155</v>
      </c>
      <c r="C15" s="10">
        <v>5.0999999999999996</v>
      </c>
      <c r="E15" s="14">
        <v>0</v>
      </c>
      <c r="F15" s="32"/>
      <c r="G15" s="14">
        <v>0</v>
      </c>
      <c r="H15" s="32"/>
      <c r="I15" s="14">
        <v>-1592</v>
      </c>
      <c r="J15" s="32"/>
      <c r="K15" s="14">
        <v>0</v>
      </c>
      <c r="L15" s="32"/>
      <c r="M15" s="14">
        <v>1592</v>
      </c>
      <c r="O15" s="20">
        <f>SUM(E15:M15)</f>
        <v>0</v>
      </c>
    </row>
    <row r="16" spans="1:16" s="13" customFormat="1" ht="24" customHeight="1">
      <c r="A16" s="1" t="s">
        <v>161</v>
      </c>
      <c r="C16" s="10"/>
      <c r="E16" s="9">
        <v>0</v>
      </c>
      <c r="F16" s="32"/>
      <c r="G16" s="9">
        <v>0</v>
      </c>
      <c r="H16" s="32"/>
      <c r="I16" s="9">
        <v>0</v>
      </c>
      <c r="J16" s="32"/>
      <c r="K16" s="9">
        <v>0</v>
      </c>
      <c r="L16" s="32"/>
      <c r="M16" s="9">
        <v>772796</v>
      </c>
      <c r="N16" s="14"/>
      <c r="O16" s="9">
        <f>SUM(E16:M16)</f>
        <v>772796</v>
      </c>
    </row>
    <row r="17" spans="1:16" s="13" customFormat="1" ht="24" customHeight="1">
      <c r="A17" s="1" t="s">
        <v>173</v>
      </c>
      <c r="C17" s="10"/>
      <c r="E17" s="16">
        <v>0</v>
      </c>
      <c r="F17" s="32"/>
      <c r="G17" s="16">
        <v>0</v>
      </c>
      <c r="H17" s="32"/>
      <c r="I17" s="16">
        <v>-1509607</v>
      </c>
      <c r="J17" s="32"/>
      <c r="K17" s="16">
        <v>0</v>
      </c>
      <c r="L17" s="32"/>
      <c r="M17" s="16">
        <v>8475</v>
      </c>
      <c r="N17" s="14"/>
      <c r="O17" s="16">
        <f>SUM(E17:M17)</f>
        <v>-1501132</v>
      </c>
    </row>
    <row r="18" spans="1:16" s="13" customFormat="1" ht="24" customHeight="1">
      <c r="A18" s="1" t="s">
        <v>153</v>
      </c>
      <c r="C18" s="10"/>
      <c r="E18" s="14">
        <f>E17+E16</f>
        <v>0</v>
      </c>
      <c r="F18" s="32"/>
      <c r="G18" s="14">
        <f>G17+G16</f>
        <v>0</v>
      </c>
      <c r="H18" s="32"/>
      <c r="I18" s="14">
        <f>I17+I16</f>
        <v>-1509607</v>
      </c>
      <c r="J18" s="32"/>
      <c r="K18" s="14">
        <f>K17+K16</f>
        <v>0</v>
      </c>
      <c r="L18" s="32"/>
      <c r="M18" s="14">
        <f>M17+M16</f>
        <v>781271</v>
      </c>
      <c r="N18" s="14"/>
      <c r="O18" s="14">
        <f>O17+O16</f>
        <v>-728336</v>
      </c>
    </row>
    <row r="19" spans="1:16" s="13" customFormat="1" ht="24" customHeight="1" thickBot="1">
      <c r="A19" s="3" t="s">
        <v>174</v>
      </c>
      <c r="C19" s="10"/>
      <c r="E19" s="62">
        <f>SUM(E13:E15,E18)</f>
        <v>20000000</v>
      </c>
      <c r="F19" s="24"/>
      <c r="G19" s="62">
        <f>SUM(G13:G15,G18)</f>
        <v>10598915</v>
      </c>
      <c r="H19" s="24"/>
      <c r="I19" s="62">
        <f>SUM(I13:I15,I18)</f>
        <v>-2968611</v>
      </c>
      <c r="K19" s="62">
        <f>SUM(K13:K15,K18)</f>
        <v>924300</v>
      </c>
      <c r="M19" s="62">
        <f>SUM(M13:M15,M18)</f>
        <v>5816099</v>
      </c>
      <c r="O19" s="62">
        <f>SUM(O13:O15,O18)</f>
        <v>34370703</v>
      </c>
    </row>
    <row r="20" spans="1:16" ht="23.55" customHeight="1" thickTop="1">
      <c r="A20" s="3"/>
      <c r="C20" s="42"/>
      <c r="D20" s="1"/>
      <c r="E20" s="58"/>
      <c r="F20" s="60"/>
      <c r="G20" s="58"/>
      <c r="H20" s="60"/>
      <c r="I20" s="58"/>
      <c r="J20" s="60"/>
      <c r="K20" s="58"/>
      <c r="L20" s="60"/>
      <c r="M20" s="58"/>
      <c r="N20" s="58"/>
      <c r="O20" s="58"/>
      <c r="P20" s="49"/>
    </row>
    <row r="21" spans="1:16" s="13" customFormat="1" ht="24" customHeight="1">
      <c r="A21" s="3" t="s">
        <v>159</v>
      </c>
      <c r="C21" s="10"/>
      <c r="E21" s="14">
        <v>20000000</v>
      </c>
      <c r="F21" s="32"/>
      <c r="G21" s="14">
        <v>10598915</v>
      </c>
      <c r="H21" s="32"/>
      <c r="I21" s="14">
        <v>-2287852</v>
      </c>
      <c r="J21" s="32"/>
      <c r="K21" s="14">
        <v>979000</v>
      </c>
      <c r="L21" s="32"/>
      <c r="M21" s="14">
        <v>6039690</v>
      </c>
      <c r="O21" s="14">
        <f>SUM(E21:M21)</f>
        <v>35329753</v>
      </c>
    </row>
    <row r="22" spans="1:16" s="13" customFormat="1" ht="24" customHeight="1">
      <c r="A22" s="1" t="s">
        <v>135</v>
      </c>
      <c r="E22" s="14"/>
      <c r="F22" s="32"/>
      <c r="G22" s="14"/>
      <c r="H22" s="32"/>
      <c r="I22" s="14"/>
      <c r="J22" s="32"/>
      <c r="K22" s="14"/>
      <c r="L22" s="32"/>
      <c r="M22" s="14"/>
      <c r="O22" s="20"/>
    </row>
    <row r="23" spans="1:16" s="13" customFormat="1" ht="24" customHeight="1">
      <c r="A23" s="1" t="s">
        <v>155</v>
      </c>
      <c r="C23" s="10">
        <v>5.0999999999999996</v>
      </c>
      <c r="E23" s="14">
        <v>0</v>
      </c>
      <c r="F23" s="32"/>
      <c r="G23" s="14">
        <v>0</v>
      </c>
      <c r="H23" s="32"/>
      <c r="I23" s="14">
        <v>352746</v>
      </c>
      <c r="J23" s="32"/>
      <c r="K23" s="14">
        <v>0</v>
      </c>
      <c r="L23" s="32"/>
      <c r="M23" s="14">
        <f>-I23</f>
        <v>-352746</v>
      </c>
      <c r="O23" s="20">
        <f>SUM(E23:M23)</f>
        <v>0</v>
      </c>
    </row>
    <row r="24" spans="1:16" s="13" customFormat="1" ht="24" customHeight="1">
      <c r="A24" s="1" t="s">
        <v>161</v>
      </c>
      <c r="E24" s="75">
        <v>0</v>
      </c>
      <c r="F24" s="76"/>
      <c r="G24" s="75">
        <v>0</v>
      </c>
      <c r="H24" s="76"/>
      <c r="I24" s="9">
        <v>0</v>
      </c>
      <c r="J24" s="32"/>
      <c r="K24" s="9">
        <v>0</v>
      </c>
      <c r="L24" s="32"/>
      <c r="M24" s="9">
        <f>+PL!E102</f>
        <v>1369947</v>
      </c>
      <c r="N24" s="59"/>
      <c r="O24" s="9">
        <f>SUM(E24:M24)</f>
        <v>1369947</v>
      </c>
    </row>
    <row r="25" spans="1:16" s="13" customFormat="1" ht="24" customHeight="1">
      <c r="A25" s="1" t="s">
        <v>152</v>
      </c>
      <c r="E25" s="77">
        <v>0</v>
      </c>
      <c r="F25" s="76"/>
      <c r="G25" s="77">
        <v>0</v>
      </c>
      <c r="H25" s="76"/>
      <c r="I25" s="16">
        <f>+PL!E125-M25</f>
        <v>-1331567</v>
      </c>
      <c r="J25" s="32"/>
      <c r="K25" s="16">
        <v>0</v>
      </c>
      <c r="L25" s="32"/>
      <c r="M25" s="16">
        <v>0</v>
      </c>
      <c r="N25" s="59"/>
      <c r="O25" s="16">
        <f>SUM(E25:M25)</f>
        <v>-1331567</v>
      </c>
    </row>
    <row r="26" spans="1:16" s="13" customFormat="1" ht="24" customHeight="1">
      <c r="A26" s="1" t="s">
        <v>153</v>
      </c>
      <c r="E26" s="14">
        <f>E25+E24</f>
        <v>0</v>
      </c>
      <c r="F26" s="32"/>
      <c r="G26" s="14">
        <f>G25+G24</f>
        <v>0</v>
      </c>
      <c r="H26" s="32"/>
      <c r="I26" s="14">
        <f>I25+I24</f>
        <v>-1331567</v>
      </c>
      <c r="J26" s="32"/>
      <c r="K26" s="14">
        <f>K25+K24</f>
        <v>0</v>
      </c>
      <c r="L26" s="32"/>
      <c r="M26" s="14">
        <f>M25+M24</f>
        <v>1369947</v>
      </c>
      <c r="N26" s="14"/>
      <c r="O26" s="14">
        <f>O25+O24</f>
        <v>38380</v>
      </c>
    </row>
    <row r="27" spans="1:16" s="13" customFormat="1" ht="24" customHeight="1" thickBot="1">
      <c r="A27" s="3" t="s">
        <v>168</v>
      </c>
      <c r="E27" s="62">
        <f>SUM(E21:E23,E26)</f>
        <v>20000000</v>
      </c>
      <c r="F27" s="24"/>
      <c r="G27" s="62">
        <f>SUM(G21:G23,G26)</f>
        <v>10598915</v>
      </c>
      <c r="H27" s="24"/>
      <c r="I27" s="62">
        <f>SUM(I21:I23,I26)</f>
        <v>-3266673</v>
      </c>
      <c r="K27" s="62">
        <f>SUM(K21:K23,K26)</f>
        <v>979000</v>
      </c>
      <c r="M27" s="62">
        <f>SUM(M21:M23,M26)</f>
        <v>7056891</v>
      </c>
      <c r="O27" s="18">
        <f>SUM(O21:O21,O26)</f>
        <v>35368133</v>
      </c>
    </row>
    <row r="28" spans="1:16" ht="23.55" customHeight="1" thickTop="1">
      <c r="A28" s="3"/>
      <c r="C28" s="42"/>
      <c r="D28" s="1"/>
      <c r="E28" s="58">
        <f>E27-BS!E52</f>
        <v>0</v>
      </c>
      <c r="F28" s="60"/>
      <c r="G28" s="58">
        <f>G27-BS!E53</f>
        <v>0</v>
      </c>
      <c r="H28" s="60"/>
      <c r="I28" s="58">
        <f>I27-BS!E54</f>
        <v>0</v>
      </c>
      <c r="J28" s="60"/>
      <c r="K28" s="58">
        <f>K27-BS!E56</f>
        <v>0</v>
      </c>
      <c r="L28" s="60"/>
      <c r="M28" s="58">
        <f>M27-BS!E57</f>
        <v>0</v>
      </c>
      <c r="N28" s="58"/>
      <c r="O28" s="58">
        <f>O27-BS!E58</f>
        <v>0</v>
      </c>
      <c r="P28" s="49"/>
    </row>
    <row r="29" spans="1:16" ht="24" customHeight="1">
      <c r="A29" s="11" t="s">
        <v>1</v>
      </c>
      <c r="D29" s="1"/>
      <c r="E29" s="30"/>
      <c r="F29" s="12"/>
      <c r="G29" s="30"/>
      <c r="H29" s="12"/>
      <c r="I29" s="30"/>
      <c r="J29" s="30"/>
      <c r="K29" s="30"/>
      <c r="L29" s="30"/>
      <c r="M29" s="30"/>
      <c r="N29" s="30"/>
      <c r="O29" s="30"/>
    </row>
    <row r="30" spans="1:16" ht="24" customHeight="1">
      <c r="A30" s="3"/>
      <c r="D30" s="1"/>
      <c r="E30" s="30"/>
      <c r="F30" s="12"/>
      <c r="G30" s="30"/>
      <c r="H30" s="12"/>
      <c r="I30" s="30"/>
      <c r="J30" s="30"/>
      <c r="K30" s="30"/>
      <c r="L30" s="30"/>
      <c r="M30" s="30"/>
      <c r="N30" s="30"/>
      <c r="O30" s="30"/>
    </row>
    <row r="31" spans="1:16" ht="24" customHeight="1">
      <c r="B31" s="11"/>
    </row>
  </sheetData>
  <mergeCells count="1">
    <mergeCell ref="K9:M9"/>
  </mergeCells>
  <printOptions horizontalCentered="1"/>
  <pageMargins left="0.19685039370078741" right="0.19685039370078741" top="0.86614173228346458" bottom="0" header="0.19685039370078741" footer="0.19685039370078741"/>
  <pageSetup paperSize="9" scale="74" orientation="landscape" r:id="rId1"/>
  <headerFooter alignWithMargins="0"/>
  <ignoredErrors>
    <ignoredError sqref="E19:O19 H27 F27 E27 G27 I27:O2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79"/>
  <sheetViews>
    <sheetView showGridLines="0" view="pageBreakPreview" zoomScale="85" zoomScaleNormal="100" zoomScaleSheetLayoutView="85" workbookViewId="0">
      <selection activeCell="M7" sqref="M7"/>
    </sheetView>
  </sheetViews>
  <sheetFormatPr defaultColWidth="10.77734375" defaultRowHeight="23.55" customHeight="1"/>
  <cols>
    <col min="1" max="1" width="74.88671875" style="1" customWidth="1"/>
    <col min="2" max="2" width="5.21875" style="1" customWidth="1"/>
    <col min="3" max="3" width="0.77734375" style="1" customWidth="1"/>
    <col min="4" max="4" width="16.5546875" style="8" customWidth="1"/>
    <col min="5" max="5" width="1.21875" style="1" customWidth="1"/>
    <col min="6" max="6" width="16.5546875" style="8" customWidth="1"/>
    <col min="7" max="7" width="0.77734375" style="1" customWidth="1"/>
    <col min="8" max="16384" width="10.77734375" style="1"/>
  </cols>
  <sheetData>
    <row r="1" spans="1:7" ht="23.55" customHeight="1">
      <c r="A1" s="3"/>
      <c r="B1" s="3"/>
      <c r="D1" s="5"/>
      <c r="E1" s="4"/>
      <c r="F1" s="44" t="s">
        <v>149</v>
      </c>
    </row>
    <row r="2" spans="1:7" ht="23.55" customHeight="1">
      <c r="A2" s="3" t="s">
        <v>83</v>
      </c>
      <c r="B2" s="3"/>
      <c r="D2" s="5"/>
      <c r="E2" s="4"/>
      <c r="F2" s="44"/>
    </row>
    <row r="3" spans="1:7" ht="23.55" customHeight="1">
      <c r="A3" s="3" t="s">
        <v>69</v>
      </c>
      <c r="B3" s="3"/>
      <c r="D3" s="5"/>
      <c r="E3" s="4"/>
      <c r="F3" s="5"/>
    </row>
    <row r="4" spans="1:7" ht="23.55" customHeight="1">
      <c r="A4" s="3" t="s">
        <v>172</v>
      </c>
      <c r="B4" s="3"/>
      <c r="D4" s="5"/>
      <c r="E4" s="4"/>
      <c r="F4" s="5"/>
    </row>
    <row r="5" spans="1:7" ht="23.55" customHeight="1">
      <c r="D5" s="2"/>
      <c r="F5" s="2" t="s">
        <v>31</v>
      </c>
    </row>
    <row r="6" spans="1:7" ht="23.55" customHeight="1">
      <c r="D6" s="38">
        <v>2023</v>
      </c>
      <c r="F6" s="38">
        <v>2022</v>
      </c>
    </row>
    <row r="7" spans="1:7" ht="23.55" customHeight="1">
      <c r="A7" s="3" t="s">
        <v>11</v>
      </c>
      <c r="B7" s="3"/>
    </row>
    <row r="8" spans="1:7" ht="23.55" customHeight="1">
      <c r="A8" s="1" t="s">
        <v>108</v>
      </c>
      <c r="C8" s="64"/>
      <c r="D8" s="65">
        <f>+PL!E100</f>
        <v>1683474</v>
      </c>
      <c r="E8" s="65"/>
      <c r="F8" s="65">
        <v>925733</v>
      </c>
      <c r="G8" s="64"/>
    </row>
    <row r="9" spans="1:7" ht="23.55" customHeight="1">
      <c r="A9" s="11" t="s">
        <v>109</v>
      </c>
      <c r="B9" s="11"/>
      <c r="D9" s="65"/>
      <c r="E9" s="65"/>
      <c r="F9" s="65"/>
    </row>
    <row r="10" spans="1:7" ht="23.55" customHeight="1">
      <c r="A10" s="11" t="s">
        <v>74</v>
      </c>
      <c r="B10" s="11"/>
      <c r="D10" s="65"/>
      <c r="E10" s="65"/>
      <c r="F10" s="65"/>
    </row>
    <row r="11" spans="1:7" ht="23.55" customHeight="1">
      <c r="A11" s="35" t="s">
        <v>29</v>
      </c>
      <c r="B11" s="35"/>
      <c r="D11" s="65">
        <v>332903</v>
      </c>
      <c r="E11" s="65"/>
      <c r="F11" s="65">
        <v>312785</v>
      </c>
    </row>
    <row r="12" spans="1:7" ht="23.55" customHeight="1">
      <c r="A12" s="35" t="s">
        <v>122</v>
      </c>
      <c r="B12" s="35"/>
      <c r="D12" s="65">
        <v>1553752</v>
      </c>
      <c r="E12" s="65"/>
      <c r="F12" s="65">
        <v>1911945</v>
      </c>
    </row>
    <row r="13" spans="1:7" ht="23.55" customHeight="1">
      <c r="A13" s="35" t="s">
        <v>141</v>
      </c>
      <c r="B13" s="35"/>
      <c r="D13" s="65">
        <v>32236</v>
      </c>
      <c r="E13" s="65"/>
      <c r="F13" s="65">
        <v>29897</v>
      </c>
    </row>
    <row r="14" spans="1:7" ht="23.55" customHeight="1">
      <c r="A14" s="35" t="s">
        <v>142</v>
      </c>
      <c r="B14" s="35"/>
      <c r="D14" s="65">
        <v>633</v>
      </c>
      <c r="E14" s="65"/>
      <c r="F14" s="65">
        <v>829</v>
      </c>
    </row>
    <row r="15" spans="1:7" ht="23.55" customHeight="1">
      <c r="A15" s="35" t="s">
        <v>175</v>
      </c>
      <c r="B15" s="35"/>
      <c r="D15" s="65">
        <v>402335</v>
      </c>
      <c r="E15" s="65"/>
      <c r="F15" s="65">
        <v>151617</v>
      </c>
    </row>
    <row r="16" spans="1:7" ht="23.55" customHeight="1">
      <c r="A16" s="35" t="s">
        <v>176</v>
      </c>
      <c r="B16" s="35"/>
      <c r="D16" s="65">
        <v>-567</v>
      </c>
      <c r="E16" s="65"/>
      <c r="F16" s="65">
        <v>-367</v>
      </c>
    </row>
    <row r="17" spans="1:6" ht="23.55" customHeight="1">
      <c r="A17" s="35" t="s">
        <v>157</v>
      </c>
      <c r="B17" s="35"/>
      <c r="D17" s="65">
        <v>-379</v>
      </c>
      <c r="E17" s="65"/>
      <c r="F17" s="65">
        <v>339</v>
      </c>
    </row>
    <row r="18" spans="1:6" ht="23.55" customHeight="1">
      <c r="A18" s="35" t="s">
        <v>125</v>
      </c>
      <c r="B18" s="35"/>
      <c r="D18" s="65">
        <v>-10856</v>
      </c>
      <c r="E18" s="65"/>
      <c r="F18" s="65">
        <v>0</v>
      </c>
    </row>
    <row r="19" spans="1:6" ht="23.55" customHeight="1">
      <c r="A19" s="35" t="s">
        <v>36</v>
      </c>
      <c r="B19" s="35"/>
      <c r="D19" s="65">
        <v>-5248744</v>
      </c>
      <c r="E19" s="65"/>
      <c r="F19" s="65">
        <v>-4566053</v>
      </c>
    </row>
    <row r="20" spans="1:6" ht="23.55" customHeight="1">
      <c r="A20" s="35" t="s">
        <v>62</v>
      </c>
      <c r="B20" s="35"/>
      <c r="D20" s="30">
        <v>-314323</v>
      </c>
      <c r="E20" s="30"/>
      <c r="F20" s="30">
        <v>-316117</v>
      </c>
    </row>
    <row r="21" spans="1:6" ht="23.55" customHeight="1">
      <c r="A21" s="1" t="s">
        <v>37</v>
      </c>
      <c r="D21" s="65">
        <v>6962344</v>
      </c>
      <c r="E21" s="65"/>
      <c r="F21" s="65">
        <v>4695445</v>
      </c>
    </row>
    <row r="22" spans="1:6" ht="23.55" customHeight="1">
      <c r="A22" s="35" t="s">
        <v>38</v>
      </c>
      <c r="B22" s="35"/>
      <c r="D22" s="30">
        <v>-2884297</v>
      </c>
      <c r="E22" s="30"/>
      <c r="F22" s="30">
        <v>-1668188</v>
      </c>
    </row>
    <row r="23" spans="1:6" ht="23.55" customHeight="1">
      <c r="A23" s="35" t="s">
        <v>110</v>
      </c>
      <c r="B23" s="35"/>
      <c r="D23" s="66">
        <v>-681849</v>
      </c>
      <c r="E23" s="30"/>
      <c r="F23" s="66">
        <v>-113172</v>
      </c>
    </row>
    <row r="24" spans="1:6" ht="23.55" customHeight="1">
      <c r="A24" s="67" t="s">
        <v>127</v>
      </c>
      <c r="B24" s="67"/>
      <c r="D24" s="65">
        <f>SUM(D8:D23)</f>
        <v>1826662</v>
      </c>
      <c r="E24" s="65"/>
      <c r="F24" s="65">
        <f>SUM(F8:F23)</f>
        <v>1364693</v>
      </c>
    </row>
    <row r="25" spans="1:6" ht="23.55" customHeight="1">
      <c r="A25" s="11" t="s">
        <v>143</v>
      </c>
      <c r="B25" s="11"/>
      <c r="D25" s="65"/>
      <c r="E25" s="65"/>
      <c r="F25" s="65"/>
    </row>
    <row r="26" spans="1:6" ht="23.55" customHeight="1">
      <c r="A26" s="35" t="s">
        <v>9</v>
      </c>
      <c r="B26" s="35"/>
      <c r="D26" s="65">
        <v>20381106</v>
      </c>
      <c r="E26" s="65"/>
      <c r="F26" s="65">
        <v>7714826</v>
      </c>
    </row>
    <row r="27" spans="1:6" ht="23.55" customHeight="1">
      <c r="A27" s="35" t="s">
        <v>46</v>
      </c>
      <c r="B27" s="35"/>
      <c r="D27" s="65">
        <v>-14596410</v>
      </c>
      <c r="E27" s="65"/>
      <c r="F27" s="65">
        <v>-23756550</v>
      </c>
    </row>
    <row r="28" spans="1:6" ht="23.55" customHeight="1">
      <c r="A28" s="35" t="s">
        <v>61</v>
      </c>
      <c r="B28" s="35"/>
      <c r="D28" s="65">
        <v>16834</v>
      </c>
      <c r="E28" s="65"/>
      <c r="F28" s="65">
        <v>-10446</v>
      </c>
    </row>
    <row r="29" spans="1:6" ht="23.55" customHeight="1">
      <c r="A29" s="35" t="s">
        <v>12</v>
      </c>
      <c r="B29" s="35"/>
      <c r="D29" s="65">
        <v>-117297</v>
      </c>
      <c r="E29" s="65"/>
      <c r="F29" s="65">
        <v>-461529</v>
      </c>
    </row>
    <row r="30" spans="1:6" ht="23.55" customHeight="1">
      <c r="A30" s="35" t="s">
        <v>13</v>
      </c>
      <c r="B30" s="35"/>
      <c r="D30" s="11"/>
      <c r="E30" s="30"/>
      <c r="F30" s="30"/>
    </row>
    <row r="31" spans="1:6" ht="23.55" customHeight="1">
      <c r="A31" s="35" t="s">
        <v>10</v>
      </c>
      <c r="B31" s="35"/>
      <c r="D31" s="12">
        <v>538821</v>
      </c>
      <c r="E31" s="12"/>
      <c r="F31" s="12">
        <v>17846445</v>
      </c>
    </row>
    <row r="32" spans="1:6" ht="23.55" customHeight="1">
      <c r="A32" s="35" t="s">
        <v>9</v>
      </c>
      <c r="B32" s="35"/>
      <c r="D32" s="30">
        <v>-8857352</v>
      </c>
      <c r="E32" s="30"/>
      <c r="F32" s="30">
        <v>726966</v>
      </c>
    </row>
    <row r="33" spans="1:6" ht="23.55" customHeight="1">
      <c r="A33" s="1" t="s">
        <v>30</v>
      </c>
      <c r="D33" s="65">
        <v>441283</v>
      </c>
      <c r="E33" s="65"/>
      <c r="F33" s="65">
        <v>347649</v>
      </c>
    </row>
    <row r="34" spans="1:6" ht="23.55" customHeight="1">
      <c r="A34" s="1" t="s">
        <v>75</v>
      </c>
      <c r="D34" s="12">
        <v>658033</v>
      </c>
      <c r="E34" s="12"/>
      <c r="F34" s="12">
        <v>314</v>
      </c>
    </row>
    <row r="35" spans="1:6" ht="23.55" customHeight="1">
      <c r="A35" s="35" t="s">
        <v>79</v>
      </c>
      <c r="B35" s="35"/>
      <c r="D35" s="12">
        <v>-59865</v>
      </c>
      <c r="E35" s="12"/>
      <c r="F35" s="12">
        <v>57614</v>
      </c>
    </row>
    <row r="36" spans="1:6" ht="23.55" customHeight="1">
      <c r="A36" s="35" t="s">
        <v>111</v>
      </c>
      <c r="B36" s="35"/>
      <c r="D36" s="65">
        <v>869</v>
      </c>
      <c r="E36" s="12"/>
      <c r="F36" s="12">
        <v>-19707</v>
      </c>
    </row>
    <row r="37" spans="1:6" ht="23.55" customHeight="1">
      <c r="A37" s="35" t="s">
        <v>140</v>
      </c>
      <c r="B37" s="35"/>
      <c r="D37" s="65">
        <v>61067</v>
      </c>
      <c r="E37" s="12"/>
      <c r="F37" s="12">
        <v>23449</v>
      </c>
    </row>
    <row r="38" spans="1:6" ht="23.55" customHeight="1">
      <c r="A38" s="11" t="s">
        <v>14</v>
      </c>
      <c r="B38" s="11"/>
      <c r="D38" s="12">
        <v>-139489</v>
      </c>
      <c r="E38" s="30"/>
      <c r="F38" s="30">
        <v>368641</v>
      </c>
    </row>
    <row r="39" spans="1:6" ht="23.55" customHeight="1">
      <c r="A39" s="67" t="s">
        <v>189</v>
      </c>
      <c r="B39" s="67"/>
      <c r="D39" s="68">
        <f>SUM(D24:D38)</f>
        <v>154262</v>
      </c>
      <c r="E39" s="30"/>
      <c r="F39" s="68">
        <f>SUM(F24,F26:F38)</f>
        <v>4202365</v>
      </c>
    </row>
    <row r="41" spans="1:6" ht="23.55" customHeight="1">
      <c r="A41" s="11" t="s">
        <v>1</v>
      </c>
      <c r="B41" s="11"/>
      <c r="D41" s="44"/>
      <c r="E41" s="69"/>
      <c r="F41" s="44"/>
    </row>
    <row r="42" spans="1:6" ht="23.55" customHeight="1">
      <c r="A42" s="3"/>
      <c r="B42" s="3"/>
      <c r="D42" s="44"/>
      <c r="E42" s="69"/>
      <c r="F42" s="44" t="s">
        <v>149</v>
      </c>
    </row>
    <row r="43" spans="1:6" ht="23.55" customHeight="1">
      <c r="A43" s="3" t="s">
        <v>83</v>
      </c>
      <c r="B43" s="3"/>
      <c r="D43" s="44"/>
      <c r="E43" s="69"/>
      <c r="F43" s="44"/>
    </row>
    <row r="44" spans="1:6" ht="23.55" customHeight="1">
      <c r="A44" s="3" t="s">
        <v>70</v>
      </c>
      <c r="B44" s="3"/>
      <c r="D44" s="5"/>
      <c r="E44" s="4"/>
      <c r="F44" s="5"/>
    </row>
    <row r="45" spans="1:6" ht="23.55" customHeight="1">
      <c r="A45" s="3" t="s">
        <v>172</v>
      </c>
      <c r="B45" s="3"/>
      <c r="D45" s="5"/>
      <c r="E45" s="4"/>
      <c r="F45" s="5"/>
    </row>
    <row r="46" spans="1:6" ht="23.55" customHeight="1">
      <c r="D46" s="2"/>
      <c r="F46" s="2" t="s">
        <v>31</v>
      </c>
    </row>
    <row r="47" spans="1:6" ht="23.55" customHeight="1">
      <c r="D47" s="38">
        <v>2023</v>
      </c>
      <c r="F47" s="38">
        <v>2022</v>
      </c>
    </row>
    <row r="48" spans="1:6" ht="23.55" customHeight="1">
      <c r="A48" s="3" t="s">
        <v>16</v>
      </c>
      <c r="D48" s="70"/>
      <c r="E48" s="69"/>
      <c r="F48" s="70"/>
    </row>
    <row r="49" spans="1:19" ht="24" customHeight="1">
      <c r="A49" s="1" t="s">
        <v>192</v>
      </c>
      <c r="D49" s="70"/>
      <c r="E49" s="69"/>
      <c r="F49" s="70"/>
      <c r="H49" s="12"/>
      <c r="L49" s="12"/>
      <c r="M49" s="12"/>
      <c r="N49" s="12"/>
      <c r="O49" s="12"/>
      <c r="P49" s="12"/>
      <c r="Q49" s="12"/>
      <c r="R49" s="12"/>
      <c r="S49" s="12"/>
    </row>
    <row r="50" spans="1:19" ht="24" customHeight="1">
      <c r="A50" s="1" t="s">
        <v>182</v>
      </c>
      <c r="B50" s="3"/>
      <c r="D50" s="70">
        <v>56780</v>
      </c>
      <c r="E50" s="69"/>
      <c r="F50" s="78">
        <v>0</v>
      </c>
      <c r="H50" s="12"/>
      <c r="L50" s="12"/>
      <c r="M50" s="12"/>
      <c r="N50" s="12"/>
      <c r="O50" s="12"/>
      <c r="P50" s="12"/>
      <c r="Q50" s="12"/>
      <c r="R50" s="12"/>
      <c r="S50" s="12"/>
    </row>
    <row r="51" spans="1:19" ht="23.55" customHeight="1">
      <c r="A51" s="11" t="s">
        <v>177</v>
      </c>
      <c r="B51" s="11"/>
      <c r="D51" s="65"/>
      <c r="E51" s="65"/>
      <c r="F51" s="65"/>
    </row>
    <row r="52" spans="1:19" ht="23.55" customHeight="1">
      <c r="A52" s="11" t="s">
        <v>89</v>
      </c>
      <c r="B52" s="11"/>
      <c r="D52" s="65">
        <v>5007460</v>
      </c>
      <c r="E52" s="65"/>
      <c r="F52" s="65">
        <v>4531863</v>
      </c>
    </row>
    <row r="53" spans="1:19" ht="23.55" customHeight="1">
      <c r="A53" s="11" t="s">
        <v>178</v>
      </c>
      <c r="B53" s="11"/>
      <c r="D53" s="65"/>
      <c r="E53" s="65"/>
      <c r="F53" s="65"/>
    </row>
    <row r="54" spans="1:19" ht="23.55" customHeight="1">
      <c r="A54" s="11" t="s">
        <v>162</v>
      </c>
      <c r="B54" s="11"/>
      <c r="D54" s="65">
        <v>894186</v>
      </c>
      <c r="E54" s="65"/>
      <c r="F54" s="65">
        <v>169989</v>
      </c>
    </row>
    <row r="55" spans="1:19" ht="23.55" customHeight="1">
      <c r="A55" s="11" t="s">
        <v>144</v>
      </c>
      <c r="B55" s="11"/>
      <c r="D55" s="65">
        <v>506476</v>
      </c>
      <c r="E55" s="30"/>
      <c r="F55" s="30">
        <v>567988</v>
      </c>
    </row>
    <row r="56" spans="1:19" ht="23.55" customHeight="1">
      <c r="A56" s="11" t="s">
        <v>145</v>
      </c>
      <c r="B56" s="11"/>
      <c r="D56" s="30">
        <v>314323</v>
      </c>
      <c r="E56" s="30"/>
      <c r="F56" s="30">
        <v>316117</v>
      </c>
    </row>
    <row r="57" spans="1:19" ht="24" customHeight="1">
      <c r="A57" s="11" t="s">
        <v>183</v>
      </c>
      <c r="B57" s="11"/>
      <c r="D57" s="30">
        <v>-1184902</v>
      </c>
      <c r="E57" s="65"/>
      <c r="F57" s="79">
        <v>0</v>
      </c>
      <c r="H57" s="12"/>
      <c r="L57" s="12"/>
      <c r="M57" s="12"/>
      <c r="N57" s="12"/>
      <c r="O57" s="12"/>
      <c r="P57" s="12"/>
      <c r="Q57" s="12"/>
      <c r="R57" s="12"/>
      <c r="S57" s="12"/>
    </row>
    <row r="58" spans="1:19" ht="23.55" customHeight="1">
      <c r="A58" s="1" t="s">
        <v>136</v>
      </c>
      <c r="D58" s="30"/>
      <c r="E58" s="30"/>
      <c r="F58" s="30"/>
    </row>
    <row r="59" spans="1:19" ht="23.55" customHeight="1">
      <c r="A59" s="1" t="s">
        <v>89</v>
      </c>
      <c r="D59" s="30">
        <v>-5539780</v>
      </c>
      <c r="E59" s="30"/>
      <c r="F59" s="30">
        <v>-9586337</v>
      </c>
    </row>
    <row r="60" spans="1:19" ht="23.55" customHeight="1">
      <c r="A60" s="1" t="s">
        <v>114</v>
      </c>
      <c r="D60" s="30">
        <v>1102</v>
      </c>
      <c r="E60" s="65"/>
      <c r="F60" s="65">
        <v>1538</v>
      </c>
    </row>
    <row r="61" spans="1:19" ht="23.55" customHeight="1">
      <c r="A61" s="1" t="s">
        <v>115</v>
      </c>
      <c r="D61" s="65">
        <v>-97584</v>
      </c>
      <c r="E61" s="65"/>
      <c r="F61" s="65">
        <v>-88380</v>
      </c>
    </row>
    <row r="62" spans="1:19" ht="23.55" customHeight="1">
      <c r="A62" s="11" t="s">
        <v>116</v>
      </c>
      <c r="B62" s="11"/>
      <c r="D62" s="65">
        <v>-56847</v>
      </c>
      <c r="E62" s="65"/>
      <c r="F62" s="65">
        <v>-68718</v>
      </c>
    </row>
    <row r="63" spans="1:19" ht="23.55" customHeight="1">
      <c r="A63" s="3" t="s">
        <v>190</v>
      </c>
      <c r="B63" s="3"/>
      <c r="D63" s="71">
        <f>SUM(D50:D62)</f>
        <v>-98786</v>
      </c>
      <c r="E63" s="30"/>
      <c r="F63" s="71">
        <f>SUM(F50:F62)</f>
        <v>-4155940</v>
      </c>
    </row>
    <row r="64" spans="1:19" ht="23.55" customHeight="1">
      <c r="A64" s="3" t="s">
        <v>82</v>
      </c>
      <c r="B64" s="3"/>
      <c r="D64" s="65"/>
      <c r="E64" s="30"/>
      <c r="F64" s="65"/>
    </row>
    <row r="65" spans="1:6" ht="23.55" customHeight="1">
      <c r="A65" s="1" t="s">
        <v>126</v>
      </c>
      <c r="D65" s="12">
        <v>-175215</v>
      </c>
      <c r="E65" s="30"/>
      <c r="F65" s="65">
        <v>-169787</v>
      </c>
    </row>
    <row r="66" spans="1:6" ht="23.55" customHeight="1">
      <c r="A66" s="1" t="s">
        <v>137</v>
      </c>
      <c r="B66" s="10"/>
      <c r="D66" s="65">
        <v>0</v>
      </c>
      <c r="E66" s="30"/>
      <c r="F66" s="65">
        <v>-1658</v>
      </c>
    </row>
    <row r="67" spans="1:6" ht="23.55" customHeight="1">
      <c r="A67" s="3" t="s">
        <v>184</v>
      </c>
      <c r="B67" s="3"/>
      <c r="D67" s="71">
        <f>SUM(D65:D66)</f>
        <v>-175215</v>
      </c>
      <c r="E67" s="30"/>
      <c r="F67" s="71">
        <f>SUM(F65:F66)</f>
        <v>-171445</v>
      </c>
    </row>
    <row r="68" spans="1:6" ht="23.55" customHeight="1">
      <c r="A68" s="3" t="s">
        <v>164</v>
      </c>
      <c r="B68" s="3"/>
      <c r="D68" s="30">
        <f>D39+D63+D67</f>
        <v>-119739</v>
      </c>
      <c r="E68" s="30"/>
      <c r="F68" s="30">
        <f>SUM(F39,F63,F67)</f>
        <v>-125020</v>
      </c>
    </row>
    <row r="69" spans="1:6" ht="23.55" customHeight="1">
      <c r="A69" s="3" t="s">
        <v>39</v>
      </c>
      <c r="B69" s="3"/>
      <c r="D69" s="66">
        <f>+BS!G9</f>
        <v>704935</v>
      </c>
      <c r="E69" s="12"/>
      <c r="F69" s="30">
        <v>717749</v>
      </c>
    </row>
    <row r="70" spans="1:6" ht="23.55" customHeight="1" thickBot="1">
      <c r="A70" s="3" t="s">
        <v>179</v>
      </c>
      <c r="B70" s="3"/>
      <c r="D70" s="72">
        <f>SUM(D68:D69)</f>
        <v>585196</v>
      </c>
      <c r="E70" s="30"/>
      <c r="F70" s="72">
        <f>SUM(F68:F69)</f>
        <v>592729</v>
      </c>
    </row>
    <row r="71" spans="1:6" ht="23.55" customHeight="1" thickTop="1">
      <c r="D71" s="43">
        <f>D70-BS!E9</f>
        <v>0</v>
      </c>
      <c r="E71" s="43"/>
      <c r="F71" s="43">
        <f>F70-592729</f>
        <v>0</v>
      </c>
    </row>
    <row r="72" spans="1:6" ht="23.55" customHeight="1">
      <c r="A72" s="3" t="s">
        <v>15</v>
      </c>
      <c r="B72" s="3"/>
      <c r="D72" s="25"/>
      <c r="E72" s="69"/>
      <c r="F72" s="25"/>
    </row>
    <row r="73" spans="1:6" ht="23.55" customHeight="1">
      <c r="A73" s="1" t="s">
        <v>112</v>
      </c>
      <c r="D73" s="25"/>
      <c r="E73" s="69"/>
      <c r="F73" s="25"/>
    </row>
    <row r="74" spans="1:6" ht="23.55" customHeight="1">
      <c r="A74" s="1" t="s">
        <v>118</v>
      </c>
      <c r="D74" s="25">
        <v>191725</v>
      </c>
      <c r="E74" s="69"/>
      <c r="F74" s="30">
        <v>97137</v>
      </c>
    </row>
    <row r="75" spans="1:6" ht="23.55" customHeight="1">
      <c r="A75" s="1" t="s">
        <v>113</v>
      </c>
      <c r="D75" s="12">
        <v>34773</v>
      </c>
      <c r="E75" s="12"/>
      <c r="F75" s="12">
        <v>8662</v>
      </c>
    </row>
    <row r="76" spans="1:6" ht="23.55" customHeight="1">
      <c r="A76" s="1" t="s">
        <v>156</v>
      </c>
      <c r="D76" s="15">
        <v>0</v>
      </c>
      <c r="E76" s="12"/>
      <c r="F76" s="80">
        <v>346091</v>
      </c>
    </row>
    <row r="77" spans="1:6" ht="23.55" customHeight="1">
      <c r="A77" s="1" t="s">
        <v>185</v>
      </c>
      <c r="D77" s="15">
        <v>7537722</v>
      </c>
      <c r="E77" s="12"/>
      <c r="F77" s="80">
        <v>0</v>
      </c>
    </row>
    <row r="78" spans="1:6" ht="23.55" customHeight="1">
      <c r="D78" s="64"/>
      <c r="E78" s="69"/>
      <c r="F78" s="64"/>
    </row>
    <row r="79" spans="1:6" ht="23.55" customHeight="1">
      <c r="A79" s="11" t="s">
        <v>1</v>
      </c>
      <c r="B79" s="11"/>
      <c r="D79" s="64"/>
      <c r="E79" s="69"/>
      <c r="F79" s="64"/>
    </row>
  </sheetData>
  <printOptions gridLinesSet="0"/>
  <pageMargins left="0.86614173228346458" right="0.55118110236220474" top="0.9055118110236221" bottom="0" header="0.19685039370078741" footer="0.19685039370078741"/>
  <pageSetup paperSize="9" scale="75" fitToHeight="2" orientation="portrait" r:id="rId1"/>
  <headerFooter alignWithMargins="0"/>
  <rowBreaks count="1" manualBreakCount="1">
    <brk id="41" max="6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37959</vt:lpwstr>
  </property>
  <property fmtid="{D5CDD505-2E9C-101B-9397-08002B2CF9AE}" pid="4" name="OptimizationTime">
    <vt:lpwstr>20231113_1018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Siranda Morosot</cp:lastModifiedBy>
  <cp:lastPrinted>2023-11-01T01:38:56Z</cp:lastPrinted>
  <dcterms:created xsi:type="dcterms:W3CDTF">1999-05-15T03:54:17Z</dcterms:created>
  <dcterms:modified xsi:type="dcterms:W3CDTF">2023-11-13T03:08:56Z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