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ate1904="1" backupFile="1"/>
  <mc:AlternateContent xmlns:mc="http://schemas.openxmlformats.org/markup-compatibility/2006">
    <mc:Choice Requires="x15">
      <x15ac:absPath xmlns:x15ac="http://schemas.microsoft.com/office/spreadsheetml/2010/11/ac" url="C:\Users\sthanasathirachai\Desktop\LH Bank\FS\LHB_V11 Final Version - Delete Track Change\"/>
    </mc:Choice>
  </mc:AlternateContent>
  <xr:revisionPtr revIDLastSave="0" documentId="13_ncr:1_{45363F93-2798-4A95-90C4-D8D5B934B00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S" sheetId="1" r:id="rId1"/>
    <sheet name="PL" sheetId="24" r:id="rId2"/>
    <sheet name="CE" sheetId="25" r:id="rId3"/>
    <sheet name="CF" sheetId="26" r:id="rId4"/>
  </sheets>
  <definedNames>
    <definedName name="_xlnm.Print_Area" localSheetId="0">BS!$A$1:$H$59</definedName>
    <definedName name="_xlnm.Print_Area" localSheetId="2">CE!$A$1:$S$36</definedName>
    <definedName name="_xlnm.Print_Area" localSheetId="3">CF!$A$1:$F$81</definedName>
    <definedName name="_xlnm.Print_Area" localSheetId="1">PL!$A$1:$H$70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26" l="1"/>
  <c r="D67" i="26"/>
  <c r="G32" i="24" l="1"/>
  <c r="E32" i="24"/>
  <c r="Q31" i="25"/>
  <c r="M31" i="25"/>
  <c r="S31" i="25" l="1"/>
  <c r="E29" i="25" l="1"/>
  <c r="E33" i="25" s="1"/>
  <c r="G29" i="25"/>
  <c r="G33" i="25" s="1"/>
  <c r="O29" i="25"/>
  <c r="O33" i="25" s="1"/>
  <c r="M27" i="25" l="1"/>
  <c r="M24" i="25"/>
  <c r="S24" i="25" l="1"/>
  <c r="M14" i="25"/>
  <c r="S14" i="25" s="1"/>
  <c r="M18" i="25" l="1"/>
  <c r="M17" i="25"/>
  <c r="S17" i="25" s="1"/>
  <c r="K19" i="25"/>
  <c r="K21" i="25" s="1"/>
  <c r="I19" i="25"/>
  <c r="I21" i="25" s="1"/>
  <c r="M19" i="25" l="1"/>
  <c r="M21" i="25" s="1"/>
  <c r="S18" i="25"/>
  <c r="F71" i="26"/>
  <c r="O19" i="25"/>
  <c r="O21" i="25" s="1"/>
  <c r="G19" i="25"/>
  <c r="G21" i="25" s="1"/>
  <c r="E19" i="25"/>
  <c r="E21" i="25" s="1"/>
  <c r="Q19" i="25"/>
  <c r="Q21" i="25" s="1"/>
  <c r="G28" i="24"/>
  <c r="G13" i="24"/>
  <c r="G10" i="24"/>
  <c r="G56" i="24"/>
  <c r="G49" i="24"/>
  <c r="G18" i="24" l="1"/>
  <c r="G30" i="24" s="1"/>
  <c r="G57" i="24"/>
  <c r="G58" i="24" l="1"/>
  <c r="F25" i="26"/>
  <c r="F42" i="26" s="1"/>
  <c r="F73" i="26" s="1"/>
  <c r="F75" i="26" s="1"/>
  <c r="S19" i="25"/>
  <c r="S21" i="25" s="1"/>
  <c r="G20" i="1" l="1"/>
  <c r="E56" i="24" l="1"/>
  <c r="K29" i="25" l="1"/>
  <c r="K33" i="25" s="1"/>
  <c r="D71" i="26" l="1"/>
  <c r="E49" i="24"/>
  <c r="I29" i="25" s="1"/>
  <c r="I33" i="25" s="1"/>
  <c r="G58" i="1"/>
  <c r="G44" i="1"/>
  <c r="M28" i="25" l="1"/>
  <c r="M29" i="25" s="1"/>
  <c r="M33" i="25" s="1"/>
  <c r="G59" i="1"/>
  <c r="E57" i="24"/>
  <c r="S28" i="25" l="1"/>
  <c r="E58" i="1" l="1"/>
  <c r="E10" i="24" l="1"/>
  <c r="E13" i="24"/>
  <c r="E18" i="24" l="1"/>
  <c r="E44" i="1"/>
  <c r="E59" i="1" s="1"/>
  <c r="E28" i="24"/>
  <c r="E30" i="24" l="1"/>
  <c r="D25" i="26" l="1"/>
  <c r="D42" i="26" s="1"/>
  <c r="D73" i="26" s="1"/>
  <c r="D75" i="26" s="1"/>
  <c r="E58" i="24"/>
  <c r="Q29" i="25"/>
  <c r="Q33" i="25" s="1"/>
  <c r="S27" i="25" l="1"/>
  <c r="S29" i="25" l="1"/>
  <c r="S33" i="25" s="1"/>
  <c r="E20" i="1"/>
</calcChain>
</file>

<file path=xl/sharedStrings.xml><?xml version="1.0" encoding="utf-8"?>
<sst xmlns="http://schemas.openxmlformats.org/spreadsheetml/2006/main" count="226" uniqueCount="180">
  <si>
    <t>Note</t>
  </si>
  <si>
    <t>Issued and</t>
  </si>
  <si>
    <t>paid-up share</t>
  </si>
  <si>
    <t>capital</t>
  </si>
  <si>
    <t>Unappropriated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</si>
  <si>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</si>
  <si>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</si>
  <si>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</si>
  <si>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</si>
  <si>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 xml:space="preserve">   Other liabilities</t>
  </si>
  <si>
    <t>Cash flows from investing activities</t>
  </si>
  <si>
    <t>Interest expenses</t>
  </si>
  <si>
    <t>Assets</t>
  </si>
  <si>
    <t xml:space="preserve">Cash </t>
  </si>
  <si>
    <t>Total assets</t>
  </si>
  <si>
    <t>Retained earnings</t>
  </si>
  <si>
    <t xml:space="preserve">      Depreciation and amortisation</t>
  </si>
  <si>
    <t xml:space="preserve">   Liabilities payable on demand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</si>
  <si>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</si>
  <si>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</si>
  <si>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</si>
  <si>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</si>
  <si>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</si>
  <si>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</si>
  <si>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</si>
  <si>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Interest income</t>
  </si>
  <si>
    <t>Fees and service income</t>
  </si>
  <si>
    <t>Other operating income</t>
  </si>
  <si>
    <t>Total operating income</t>
  </si>
  <si>
    <t>Net fees and service income</t>
  </si>
  <si>
    <t xml:space="preserve">   Loans to customers</t>
  </si>
  <si>
    <t>Dividend income</t>
  </si>
  <si>
    <t>Accrued interest receivables on investments</t>
  </si>
  <si>
    <t>Deposits</t>
  </si>
  <si>
    <t>Interbank and money market items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</si>
  <si>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</si>
  <si>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</si>
  <si>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</si>
  <si>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</si>
  <si>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</si>
  <si>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</si>
  <si>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     Dividend income</t>
  </si>
  <si>
    <t>Statements of financial position</t>
  </si>
  <si>
    <t>Gains on investments</t>
  </si>
  <si>
    <t>Deferred tax assets</t>
  </si>
  <si>
    <t xml:space="preserve">   Short-term debts issued and borrowings</t>
  </si>
  <si>
    <t>Revenue received in advance</t>
  </si>
  <si>
    <t xml:space="preserve">   Accrued expenses</t>
  </si>
  <si>
    <t>Derivative assets</t>
  </si>
  <si>
    <t>Cash flows from financing activities</t>
  </si>
  <si>
    <t>Land and Houses Bank Public Company Limited</t>
  </si>
  <si>
    <t>Derivative liabilities</t>
  </si>
  <si>
    <t xml:space="preserve">   through other comprehensive income</t>
  </si>
  <si>
    <t xml:space="preserve">Provisions </t>
  </si>
  <si>
    <t xml:space="preserve">Income tax </t>
  </si>
  <si>
    <t xml:space="preserve">      Cash paid on income tax</t>
  </si>
  <si>
    <t xml:space="preserve">   Provisions</t>
  </si>
  <si>
    <t xml:space="preserve">   Purchase of assets on credit</t>
  </si>
  <si>
    <t>Proceeds from disposal of equipment</t>
  </si>
  <si>
    <t>Liabilities payable on demand</t>
  </si>
  <si>
    <t xml:space="preserve">   through other comprehensive income  </t>
  </si>
  <si>
    <t xml:space="preserve">      Expected credit losses</t>
  </si>
  <si>
    <t>Expected credit losses</t>
  </si>
  <si>
    <t xml:space="preserve">      Gains on sales of investments</t>
  </si>
  <si>
    <t>Cash paid for lease liabilities</t>
  </si>
  <si>
    <t xml:space="preserve">   Revenue received in advance</t>
  </si>
  <si>
    <t xml:space="preserve">      Provisions for employee benefits</t>
  </si>
  <si>
    <t xml:space="preserve">      Provisions for litigation</t>
  </si>
  <si>
    <t>Balance as at 31 March 2023</t>
  </si>
  <si>
    <t>Balance as at 1 January 2023</t>
  </si>
  <si>
    <t>Gains (losses) on investments in equity instruments designated at fair value</t>
  </si>
  <si>
    <t xml:space="preserve">   at amortised cost</t>
  </si>
  <si>
    <t xml:space="preserve">   at fair value through other comprehensive income</t>
  </si>
  <si>
    <t xml:space="preserve">      (Gains) losses on financial instruments measured at fair value through profit or loss</t>
  </si>
  <si>
    <t xml:space="preserve">   designated at fair value through other comprehensive income</t>
  </si>
  <si>
    <t>Net cash used in financing activities</t>
  </si>
  <si>
    <t>Balance as at 1 January 2024</t>
  </si>
  <si>
    <t>Balance as at 31 March 2024</t>
  </si>
  <si>
    <t>(in thousand Baht)</t>
  </si>
  <si>
    <t>Three-month period ended</t>
  </si>
  <si>
    <t>31 March</t>
  </si>
  <si>
    <t>(Unaudited)</t>
  </si>
  <si>
    <t>31 December</t>
  </si>
  <si>
    <t>Liabilities and equity</t>
  </si>
  <si>
    <t>Liabilities</t>
  </si>
  <si>
    <t>Equity</t>
  </si>
  <si>
    <t xml:space="preserve">    Directors' remuneration</t>
  </si>
  <si>
    <t xml:space="preserve">    Premises and equipment expenses</t>
  </si>
  <si>
    <t xml:space="preserve">    Taxes and duties</t>
  </si>
  <si>
    <t xml:space="preserve">    Advertising and promotional expenses</t>
  </si>
  <si>
    <t xml:space="preserve">    Amortisation on intangible assets</t>
  </si>
  <si>
    <t xml:space="preserve">    Supporting services expenses</t>
  </si>
  <si>
    <t xml:space="preserve">    Other expenses</t>
  </si>
  <si>
    <t>Net profit</t>
  </si>
  <si>
    <t>Other comprehensive income</t>
  </si>
  <si>
    <t>Items that will be reclassified subsequently to profit or loss</t>
  </si>
  <si>
    <t xml:space="preserve">Total other comprehensive income, net </t>
  </si>
  <si>
    <t>Total comprehensive income</t>
  </si>
  <si>
    <t xml:space="preserve">Profit from operations before income tax </t>
  </si>
  <si>
    <t xml:space="preserve">Adjustments to reconcile profit from operations before </t>
  </si>
  <si>
    <t xml:space="preserve">   income tax to net cash receipts (payments) from operating activities</t>
  </si>
  <si>
    <t>Profit from operations before changes in operating assets and liabilities</t>
  </si>
  <si>
    <t>Statements of profit or loss and other comprehensive income (Unaudited)</t>
  </si>
  <si>
    <t>Statements of changes in equity (Unaudited)</t>
  </si>
  <si>
    <t xml:space="preserve">Statements of cash flows (Unaudited) </t>
  </si>
  <si>
    <t xml:space="preserve">Cash at 1 January </t>
  </si>
  <si>
    <t>Cash at 31 March</t>
  </si>
  <si>
    <t>Supplementary disclosures of cash flow information</t>
  </si>
  <si>
    <t>Non-cash transactions:</t>
  </si>
  <si>
    <t>Interbank and money market items, net</t>
  </si>
  <si>
    <t>Investments, net</t>
  </si>
  <si>
    <t>Loans to customers and accrued interest receivables, net</t>
  </si>
  <si>
    <t>Premises and equipment, net</t>
  </si>
  <si>
    <t>Right-of-use assets, net</t>
  </si>
  <si>
    <t>Intangible assets, net</t>
  </si>
  <si>
    <t>Other assets, net</t>
  </si>
  <si>
    <t>Debts issued and borrowings</t>
  </si>
  <si>
    <t>Lease liabilities</t>
  </si>
  <si>
    <t xml:space="preserve">   Authorised share capital</t>
  </si>
  <si>
    <t xml:space="preserve">   Issued and paid-up share capital</t>
  </si>
  <si>
    <t>Total equity</t>
  </si>
  <si>
    <t>Total liabilities and equity</t>
  </si>
  <si>
    <t xml:space="preserve">   Appropriated</t>
  </si>
  <si>
    <t xml:space="preserve">     Legal reserve</t>
  </si>
  <si>
    <t>Other reserves</t>
  </si>
  <si>
    <t>Earnings per share</t>
  </si>
  <si>
    <t>Legal reserve</t>
  </si>
  <si>
    <t>investments in debt</t>
  </si>
  <si>
    <t>instruments at</t>
  </si>
  <si>
    <t>fair value through</t>
  </si>
  <si>
    <t>other comprehensive</t>
  </si>
  <si>
    <t>income</t>
  </si>
  <si>
    <t>investments in</t>
  </si>
  <si>
    <t>equity instruments</t>
  </si>
  <si>
    <t>designated at</t>
  </si>
  <si>
    <t>Total other</t>
  </si>
  <si>
    <t>reserves</t>
  </si>
  <si>
    <t>Properties for sales, net</t>
  </si>
  <si>
    <t>Premium on share capital</t>
  </si>
  <si>
    <t>Income tax relating to components of other comprehensive income</t>
  </si>
  <si>
    <t xml:space="preserve">   will be reclassified subsequently to profit or loss</t>
  </si>
  <si>
    <t>Items that will not be reclassified subsequently to profit or loss</t>
  </si>
  <si>
    <t xml:space="preserve">   will not be reclassified subsequently to profit or loss</t>
  </si>
  <si>
    <r>
      <t xml:space="preserve">Basic earnings per share </t>
    </r>
    <r>
      <rPr>
        <i/>
        <sz val="11"/>
        <rFont val="Times New Roman"/>
        <family val="1"/>
      </rPr>
      <t>(in Baht)</t>
    </r>
  </si>
  <si>
    <t>Director</t>
  </si>
  <si>
    <t>Premium on</t>
  </si>
  <si>
    <t>share captial</t>
  </si>
  <si>
    <t>Comprehensive income for the period</t>
  </si>
  <si>
    <t xml:space="preserve">   Other comprehensive income</t>
  </si>
  <si>
    <t xml:space="preserve">   Net profit</t>
  </si>
  <si>
    <t>Total comprehensive income for the period</t>
  </si>
  <si>
    <t>Transfer to retained earnings</t>
  </si>
  <si>
    <t>Gains (losses) on financial instruments measured at fair value through profit or loss</t>
  </si>
  <si>
    <t>Gains on investments in debt instruments measured at fair value</t>
  </si>
  <si>
    <t xml:space="preserve">      Losses on lease modification</t>
  </si>
  <si>
    <t xml:space="preserve">   Properties for sales</t>
  </si>
  <si>
    <t>Net cash (used in) provided by operating activities</t>
  </si>
  <si>
    <t>Net cash provided by (used in) investing activities</t>
  </si>
  <si>
    <t>Net decrease in cash</t>
  </si>
  <si>
    <t>Income tax payable</t>
  </si>
  <si>
    <t>(Losses) gains on</t>
  </si>
  <si>
    <t>Decrease (increase) in operating assets</t>
  </si>
  <si>
    <t>(Decrease) increase in operating liabilities</t>
  </si>
  <si>
    <t>Proceeds from disposal and redemption of investments in debt instruments measured</t>
  </si>
  <si>
    <t>Proceeds from disposal and capital return of investments in equity instruments</t>
  </si>
  <si>
    <t>Interest received</t>
  </si>
  <si>
    <t>Acquisition of investments in debt instruments measured at amortised cost</t>
  </si>
  <si>
    <t xml:space="preserve">Acquisition of investments in debt instruments measured at fair value </t>
  </si>
  <si>
    <t>Acquisition of leasehold improvements and equipment</t>
  </si>
  <si>
    <t>Acquisition of intangible assets</t>
  </si>
  <si>
    <t>Dividends received</t>
  </si>
  <si>
    <t>For the three-month period ended 31 March 2024</t>
  </si>
  <si>
    <t>For the three-month period ended 31 March 2023</t>
  </si>
  <si>
    <t xml:space="preserve">   Increase in properties for sales from transfering of assets for loan settlement</t>
  </si>
  <si>
    <t xml:space="preserve">      Gains on disposal of leasehold improvements and equipment</t>
  </si>
  <si>
    <t xml:space="preserve">    Employee expenses</t>
  </si>
  <si>
    <t>Accrued interest payables</t>
  </si>
  <si>
    <t xml:space="preserve">Proceeds from redemption of investments in debt instruments measured </t>
  </si>
  <si>
    <t>5, 9</t>
  </si>
  <si>
    <t>6, 9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</si>
</sst>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_(* #,##0.000_);_(* \(#,##0.000\);_(* &quot;-&quot;_);_(@_)"/>
    <numFmt numFmtId="170" formatCode="B1dd\-mmm\-yy"/>
  </numFmts>
  <fonts count="20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4"/>
      <name val="Cordia New"/>
      <family val="2"/>
    </font>
    <font>
      <b/>
      <i/>
      <sz val="11"/>
      <name val="Times New Roman"/>
      <family val="1"/>
    </font>
    <font>
      <sz val="15"/>
      <color theme="0"/>
      <name val="Angsana New"/>
      <family val="1"/>
    </font>
    <font>
      <sz val="11"/>
      <color theme="0"/>
      <name val="Times New Roman"/>
      <family val="1"/>
    </font>
    <font>
      <sz val="15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1" fillId="0" borderId="0"/>
    <xf numFmtId="0" fontId="15" fillId="0" borderId="0"/>
    <xf numFmtId="0" fontId="6" fillId="0" borderId="0"/>
  </cellStyleXfs>
  <cellXfs count="115">
    <xf numFmtId="0" fontId="0" fillId="0" borderId="0" xfId="0"/>
    <xf numFmtId="0" fontId="7" fillId="0" borderId="0" xfId="0" applyFont="1" applyAlignment="1">
      <alignment vertical="center"/>
    </xf>
    <xf numFmtId="38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38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1" fontId="9" fillId="0" borderId="0" xfId="0" applyNumberFormat="1" applyFont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168" fontId="8" fillId="0" borderId="0" xfId="1" applyNumberFormat="1" applyFont="1" applyFill="1" applyAlignment="1">
      <alignment horizontal="right" vertical="center"/>
    </xf>
    <xf numFmtId="38" fontId="8" fillId="0" borderId="0" xfId="0" quotePrefix="1" applyNumberFormat="1" applyFont="1" applyAlignment="1">
      <alignment horizontal="left" vertical="center"/>
    </xf>
    <xf numFmtId="168" fontId="8" fillId="0" borderId="0" xfId="1" applyNumberFormat="1" applyFont="1" applyFill="1" applyBorder="1" applyAlignment="1">
      <alignment vertical="center"/>
    </xf>
    <xf numFmtId="41" fontId="11" fillId="0" borderId="0" xfId="1" applyNumberFormat="1" applyFont="1" applyFill="1" applyAlignment="1">
      <alignment horizontal="right" vertical="center"/>
    </xf>
    <xf numFmtId="41" fontId="11" fillId="0" borderId="0" xfId="1" applyNumberFormat="1" applyFont="1" applyFill="1" applyAlignment="1">
      <alignment vertical="center"/>
    </xf>
    <xf numFmtId="170" fontId="8" fillId="0" borderId="0" xfId="0" quotePrefix="1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7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9" fillId="4" borderId="0" xfId="0" applyFont="1" applyFill="1" applyAlignment="1">
      <alignment horizontal="center" vertical="center"/>
    </xf>
    <xf numFmtId="37" fontId="8" fillId="0" borderId="0" xfId="0" applyNumberFormat="1" applyFont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/>
    </xf>
    <xf numFmtId="41" fontId="8" fillId="4" borderId="3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center" vertical="center"/>
    </xf>
    <xf numFmtId="41" fontId="11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11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168" fontId="8" fillId="4" borderId="5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vertical="center"/>
    </xf>
    <xf numFmtId="39" fontId="8" fillId="0" borderId="0" xfId="1" applyNumberFormat="1" applyFont="1" applyFill="1" applyBorder="1" applyAlignment="1">
      <alignment horizontal="right" vertical="center"/>
    </xf>
    <xf numFmtId="1" fontId="9" fillId="0" borderId="0" xfId="0" applyNumberFormat="1" applyFont="1" applyAlignment="1">
      <alignment vertical="center"/>
    </xf>
    <xf numFmtId="41" fontId="7" fillId="0" borderId="0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5" xfId="1" applyNumberFormat="1" applyFont="1" applyFill="1" applyBorder="1" applyAlignment="1">
      <alignment horizontal="right" vertical="center"/>
    </xf>
    <xf numFmtId="41" fontId="7" fillId="0" borderId="6" xfId="1" applyNumberFormat="1" applyFont="1" applyFill="1" applyBorder="1" applyAlignment="1">
      <alignment horizontal="right" vertical="center"/>
    </xf>
    <xf numFmtId="41" fontId="7" fillId="4" borderId="0" xfId="1" applyNumberFormat="1" applyFont="1" applyFill="1" applyBorder="1" applyAlignment="1">
      <alignment horizontal="right" vertical="center"/>
    </xf>
    <xf numFmtId="41" fontId="7" fillId="4" borderId="0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8" fontId="11" fillId="0" borderId="0" xfId="1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39" fontId="8" fillId="0" borderId="0" xfId="1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168" fontId="7" fillId="0" borderId="0" xfId="1" applyNumberFormat="1" applyFont="1" applyFill="1" applyBorder="1" applyAlignment="1">
      <alignment horizontal="right" vertical="center"/>
    </xf>
    <xf numFmtId="37" fontId="7" fillId="0" borderId="0" xfId="0" applyNumberFormat="1" applyFont="1" applyAlignment="1">
      <alignment horizontal="center" vertical="center"/>
    </xf>
    <xf numFmtId="37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center" vertical="center"/>
    </xf>
    <xf numFmtId="41" fontId="8" fillId="0" borderId="3" xfId="0" applyNumberFormat="1" applyFont="1" applyBorder="1" applyAlignment="1">
      <alignment horizontal="right" vertical="center"/>
    </xf>
    <xf numFmtId="38" fontId="7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41" fontId="11" fillId="0" borderId="0" xfId="0" applyNumberFormat="1" applyFont="1" applyAlignment="1">
      <alignment horizontal="right" vertical="center"/>
    </xf>
    <xf numFmtId="1" fontId="16" fillId="0" borderId="0" xfId="0" applyNumberFormat="1" applyFont="1" applyAlignment="1">
      <alignment horizontal="center" vertical="center"/>
    </xf>
    <xf numFmtId="38" fontId="7" fillId="0" borderId="0" xfId="0" quotePrefix="1" applyNumberFormat="1" applyFont="1" applyAlignment="1">
      <alignment horizontal="left" vertical="center"/>
    </xf>
    <xf numFmtId="41" fontId="7" fillId="0" borderId="6" xfId="1" applyNumberFormat="1" applyFont="1" applyFill="1" applyBorder="1" applyAlignment="1">
      <alignment horizontal="center" vertical="center"/>
    </xf>
    <xf numFmtId="38" fontId="9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left" vertical="center"/>
    </xf>
    <xf numFmtId="41" fontId="7" fillId="0" borderId="6" xfId="0" applyNumberFormat="1" applyFont="1" applyBorder="1" applyAlignment="1">
      <alignment horizontal="center" vertical="center"/>
    </xf>
    <xf numFmtId="41" fontId="7" fillId="0" borderId="0" xfId="0" applyNumberFormat="1" applyFont="1" applyAlignment="1">
      <alignment horizontal="right" vertical="center"/>
    </xf>
    <xf numFmtId="41" fontId="7" fillId="0" borderId="4" xfId="0" applyNumberFormat="1" applyFont="1" applyBorder="1" applyAlignment="1">
      <alignment horizontal="right" vertical="center"/>
    </xf>
    <xf numFmtId="41" fontId="7" fillId="0" borderId="6" xfId="0" applyNumberFormat="1" applyFont="1" applyBorder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37" fontId="8" fillId="0" borderId="0" xfId="0" quotePrefix="1" applyNumberFormat="1" applyFont="1" applyAlignment="1">
      <alignment horizontal="center" vertical="center"/>
    </xf>
    <xf numFmtId="41" fontId="7" fillId="0" borderId="3" xfId="1" applyNumberFormat="1" applyFont="1" applyFill="1" applyBorder="1" applyAlignment="1">
      <alignment horizontal="right" vertical="center"/>
    </xf>
    <xf numFmtId="39" fontId="7" fillId="0" borderId="0" xfId="1" applyNumberFormat="1" applyFont="1" applyFill="1" applyBorder="1" applyAlignment="1">
      <alignment vertical="center"/>
    </xf>
    <xf numFmtId="41" fontId="1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horizontal="right" vertical="center"/>
    </xf>
    <xf numFmtId="37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37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49" fontId="8" fillId="0" borderId="0" xfId="0" applyNumberFormat="1" applyFont="1" applyFill="1" applyAlignment="1">
      <alignment horizontal="right" vertical="center"/>
    </xf>
    <xf numFmtId="170" fontId="8" fillId="0" borderId="0" xfId="0" quotePrefix="1" applyNumberFormat="1" applyFont="1" applyFill="1" applyAlignment="1">
      <alignment horizontal="center" vertical="center"/>
    </xf>
    <xf numFmtId="0" fontId="8" fillId="0" borderId="0" xfId="0" quotePrefix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1" fontId="19" fillId="0" borderId="0" xfId="0" applyNumberFormat="1" applyFont="1" applyAlignment="1">
      <alignment horizontal="center" vertical="center"/>
    </xf>
    <xf numFmtId="41" fontId="19" fillId="0" borderId="0" xfId="0" applyNumberFormat="1" applyFont="1" applyAlignment="1">
      <alignment horizontal="right" vertical="center"/>
    </xf>
    <xf numFmtId="3" fontId="19" fillId="0" borderId="0" xfId="1" applyNumberFormat="1" applyFont="1" applyFill="1" applyAlignment="1">
      <alignment vertical="center"/>
    </xf>
    <xf numFmtId="41" fontId="19" fillId="0" borderId="3" xfId="0" applyNumberFormat="1" applyFont="1" applyBorder="1" applyAlignment="1">
      <alignment horizontal="right" vertical="center"/>
    </xf>
    <xf numFmtId="41" fontId="17" fillId="0" borderId="0" xfId="0" applyNumberFormat="1" applyFont="1" applyFill="1" applyAlignment="1">
      <alignment horizontal="right" vertical="center"/>
    </xf>
    <xf numFmtId="37" fontId="8" fillId="0" borderId="0" xfId="0" applyNumberFormat="1" applyFont="1" applyAlignment="1">
      <alignment horizontal="center" vertical="center"/>
    </xf>
    <xf numFmtId="0" fontId="8" fillId="0" borderId="0" xfId="13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quotePrefix="1" applyFont="1" applyAlignment="1">
      <alignment horizontal="center" vertical="center"/>
    </xf>
    <xf numFmtId="0" fontId="9" fillId="0" borderId="0" xfId="0" quotePrefix="1" applyFont="1" applyFill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0" fontId="8" fillId="0" borderId="0" xfId="12" applyFont="1" applyAlignment="1">
      <alignment horizontal="center"/>
    </xf>
    <xf numFmtId="16" fontId="8" fillId="0" borderId="0" xfId="12" quotePrefix="1" applyNumberFormat="1" applyFont="1" applyAlignment="1">
      <alignment horizontal="center"/>
    </xf>
    <xf numFmtId="37" fontId="9" fillId="0" borderId="0" xfId="0" applyNumberFormat="1" applyFont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</cellXfs>
  <cellStyles count="14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12" xr:uid="{272324D8-6B3C-4EF3-BFFF-D5CFC80DBE6C}"/>
    <cellStyle name="Normal 5" xfId="11" xr:uid="{FB491815-6F2C-47A6-8435-C374505DCEDE}"/>
    <cellStyle name="Normal_SCBT_ENG_31Mar06_Excel" xfId="13" xr:uid="{FC1EC1A8-A7E4-45A2-9E53-E19F150F4951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1181100</xdr:colOff>
      <xdr:row>65</xdr:row>
      <xdr:rowOff>6350</xdr:rowOff>
    </xdr:from>
    <xdr:to>
      <xdr:col>0</xdr:col>
      <xdr:colOff>3225311</xdr:colOff>
      <xdr:row>65</xdr:row>
      <xdr:rowOff>6350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568E019-B3E3-4073-B4FA-EB7989DCFDED}"/>
            </a:ext>
          </a:extLst>
        </xdr:cNvPr>
        <xdr:cNvCxnSpPr/>
      </xdr:nvCxnSpPr>
      <xdr:spPr>
        <a:xfrm>
          <a:off x="1181100" y="18580100"/>
          <a:ext cx="204421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65</xdr:row>
      <xdr:rowOff>6350</xdr:rowOff>
    </xdr:from>
    <xdr:to>
      <xdr:col>4</xdr:col>
      <xdr:colOff>996461</xdr:colOff>
      <xdr:row>65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6F3B104C-31C9-4183-9071-5178A87CD410}"/>
            </a:ext>
          </a:extLst>
        </xdr:cNvPr>
        <xdr:cNvCxnSpPr/>
      </xdr:nvCxnSpPr>
      <xdr:spPr>
        <a:xfrm>
          <a:off x="4311650" y="18580100"/>
          <a:ext cx="204421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"/>
  <sheetViews>
    <sheetView showGridLines="0" tabSelected="1" view="pageBreakPreview" zoomScale="80" zoomScaleNormal="85" zoomScaleSheetLayoutView="80" workbookViewId="0"/>
  </sheetViews>
  <sheetFormatPr defaultColWidth="10.81640625" defaultRowHeight="24" customHeight="1"/>
  <cols>
    <col min="1" max="1" width="59.81640625" style="6" customWidth="1"/>
    <col min="2" max="2" width="1.453125" style="6" customWidth="1"/>
    <col min="3" max="3" width="6.81640625" style="34" customWidth="1"/>
    <col min="4" max="4" width="1.1796875" style="6" customWidth="1"/>
    <col min="5" max="5" width="19.26953125" style="20" customWidth="1"/>
    <col min="6" max="6" width="1.1796875" style="6" customWidth="1"/>
    <col min="7" max="7" width="18.54296875" style="20" customWidth="1"/>
    <col min="8" max="8" width="0.81640625" style="6" customWidth="1"/>
    <col min="9" max="16384" width="10.81640625" style="6"/>
  </cols>
  <sheetData>
    <row r="1" spans="1:7" s="5" customFormat="1" ht="24" customHeight="1">
      <c r="A1" s="29" t="s">
        <v>50</v>
      </c>
      <c r="B1" s="2"/>
      <c r="C1" s="33"/>
      <c r="D1" s="3"/>
      <c r="E1" s="4"/>
      <c r="F1" s="3"/>
      <c r="G1" s="4"/>
    </row>
    <row r="2" spans="1:7" s="5" customFormat="1" ht="24" customHeight="1">
      <c r="A2" s="30" t="s">
        <v>42</v>
      </c>
      <c r="B2" s="3"/>
      <c r="C2" s="33"/>
      <c r="D2" s="3"/>
      <c r="E2" s="4"/>
      <c r="F2" s="3"/>
      <c r="G2" s="4"/>
    </row>
    <row r="3" spans="1:7" ht="24" customHeight="1">
      <c r="E3" s="7"/>
      <c r="G3" s="7"/>
    </row>
    <row r="4" spans="1:7" ht="24" customHeight="1">
      <c r="C4" s="12"/>
      <c r="E4" s="28" t="s">
        <v>80</v>
      </c>
      <c r="G4" s="9" t="s">
        <v>82</v>
      </c>
    </row>
    <row r="5" spans="1:7" ht="24" customHeight="1">
      <c r="A5" s="1" t="s">
        <v>12</v>
      </c>
      <c r="C5" s="12" t="s">
        <v>0</v>
      </c>
      <c r="E5" s="9">
        <v>2024</v>
      </c>
      <c r="G5" s="9">
        <v>2023</v>
      </c>
    </row>
    <row r="6" spans="1:7" ht="24" customHeight="1">
      <c r="C6" s="12"/>
      <c r="E6" s="9" t="s">
        <v>81</v>
      </c>
      <c r="G6" s="9"/>
    </row>
    <row r="7" spans="1:7" ht="24" customHeight="1">
      <c r="C7" s="12"/>
      <c r="E7" s="107" t="s">
        <v>78</v>
      </c>
      <c r="F7" s="107"/>
      <c r="G7" s="107"/>
    </row>
    <row r="8" spans="1:7" ht="24" customHeight="1">
      <c r="A8" s="6" t="s">
        <v>13</v>
      </c>
      <c r="B8" s="10"/>
      <c r="C8" s="12">
        <v>9</v>
      </c>
      <c r="D8" s="12"/>
      <c r="E8" s="13">
        <v>609424</v>
      </c>
      <c r="F8" s="14"/>
      <c r="G8" s="13">
        <v>691375</v>
      </c>
    </row>
    <row r="9" spans="1:7" ht="24" customHeight="1">
      <c r="A9" s="6" t="s">
        <v>109</v>
      </c>
      <c r="B9" s="10"/>
      <c r="C9" s="15"/>
      <c r="D9" s="12"/>
      <c r="E9" s="13">
        <v>21998856</v>
      </c>
      <c r="F9" s="14"/>
      <c r="G9" s="13">
        <v>33153769</v>
      </c>
    </row>
    <row r="10" spans="1:7" ht="24" customHeight="1">
      <c r="A10" s="6" t="s">
        <v>48</v>
      </c>
      <c r="B10" s="10"/>
      <c r="C10" s="15"/>
      <c r="D10" s="12"/>
      <c r="E10" s="13">
        <v>1134322</v>
      </c>
      <c r="F10" s="14"/>
      <c r="G10" s="13">
        <v>703326</v>
      </c>
    </row>
    <row r="11" spans="1:7" ht="24" customHeight="1">
      <c r="A11" s="6" t="s">
        <v>110</v>
      </c>
      <c r="B11" s="10"/>
      <c r="C11" s="15" t="s">
        <v>178</v>
      </c>
      <c r="D11" s="12"/>
      <c r="E11" s="13">
        <v>41546388</v>
      </c>
      <c r="F11" s="14"/>
      <c r="G11" s="13">
        <v>42864249</v>
      </c>
    </row>
    <row r="12" spans="1:7" ht="24" customHeight="1">
      <c r="A12" s="6" t="s">
        <v>111</v>
      </c>
      <c r="C12" s="15" t="s">
        <v>179</v>
      </c>
      <c r="D12" s="12"/>
      <c r="E12" s="13">
        <v>228459717</v>
      </c>
      <c r="F12" s="16"/>
      <c r="G12" s="13">
        <v>226667930</v>
      </c>
    </row>
    <row r="13" spans="1:7" ht="24" customHeight="1">
      <c r="A13" s="6" t="s">
        <v>137</v>
      </c>
      <c r="C13" s="15"/>
      <c r="D13" s="12"/>
      <c r="E13" s="13">
        <v>8187484</v>
      </c>
      <c r="F13" s="16"/>
      <c r="G13" s="13">
        <v>8304680</v>
      </c>
    </row>
    <row r="14" spans="1:7" ht="24" customHeight="1">
      <c r="A14" s="6" t="s">
        <v>112</v>
      </c>
      <c r="B14" s="10"/>
      <c r="C14" s="15"/>
      <c r="D14" s="12"/>
      <c r="E14" s="13">
        <v>370485</v>
      </c>
      <c r="F14" s="18"/>
      <c r="G14" s="13">
        <v>352028</v>
      </c>
    </row>
    <row r="15" spans="1:7" ht="24" customHeight="1">
      <c r="A15" s="6" t="s">
        <v>113</v>
      </c>
      <c r="B15" s="10"/>
      <c r="C15" s="32"/>
      <c r="D15" s="12"/>
      <c r="E15" s="13">
        <v>619983</v>
      </c>
      <c r="F15" s="18"/>
      <c r="G15" s="13">
        <v>662909</v>
      </c>
    </row>
    <row r="16" spans="1:7" ht="24" customHeight="1">
      <c r="A16" s="6" t="s">
        <v>114</v>
      </c>
      <c r="B16" s="10"/>
      <c r="C16" s="15"/>
      <c r="D16" s="12"/>
      <c r="E16" s="13">
        <v>319965</v>
      </c>
      <c r="F16" s="18"/>
      <c r="G16" s="13">
        <v>310299</v>
      </c>
    </row>
    <row r="17" spans="1:7" ht="24" customHeight="1">
      <c r="A17" s="6" t="s">
        <v>44</v>
      </c>
      <c r="B17" s="10"/>
      <c r="C17" s="32"/>
      <c r="D17" s="12"/>
      <c r="E17" s="13">
        <v>1909333</v>
      </c>
      <c r="F17" s="18"/>
      <c r="G17" s="13">
        <v>1683183</v>
      </c>
    </row>
    <row r="18" spans="1:7" ht="24" customHeight="1">
      <c r="A18" s="6" t="s">
        <v>32</v>
      </c>
      <c r="B18" s="10"/>
      <c r="C18" s="15"/>
      <c r="D18" s="12"/>
      <c r="E18" s="13">
        <v>240808</v>
      </c>
      <c r="F18" s="18"/>
      <c r="G18" s="16">
        <v>100050</v>
      </c>
    </row>
    <row r="19" spans="1:7" ht="24" customHeight="1">
      <c r="A19" s="6" t="s">
        <v>115</v>
      </c>
      <c r="B19" s="10"/>
      <c r="C19" s="15">
        <v>9</v>
      </c>
      <c r="D19" s="12"/>
      <c r="E19" s="13">
        <v>994041</v>
      </c>
      <c r="F19" s="18"/>
      <c r="G19" s="16">
        <v>845282</v>
      </c>
    </row>
    <row r="20" spans="1:7" s="1" customFormat="1" ht="24" customHeight="1" thickBot="1">
      <c r="A20" s="1" t="s">
        <v>14</v>
      </c>
      <c r="B20" s="70"/>
      <c r="C20" s="52"/>
      <c r="E20" s="53">
        <f>SUM(E8:E19)</f>
        <v>306390806</v>
      </c>
      <c r="F20" s="50"/>
      <c r="G20" s="53">
        <f>SUM(G8:G19)</f>
        <v>316339080</v>
      </c>
    </row>
    <row r="21" spans="1:7" ht="24" customHeight="1" thickTop="1">
      <c r="A21" s="10"/>
      <c r="B21" s="10"/>
      <c r="E21" s="88"/>
      <c r="F21" s="89"/>
      <c r="G21" s="88"/>
    </row>
    <row r="22" spans="1:7" ht="24" customHeight="1">
      <c r="A22" s="10"/>
      <c r="B22" s="10"/>
      <c r="E22" s="90"/>
      <c r="F22" s="91"/>
      <c r="G22" s="90"/>
    </row>
    <row r="23" spans="1:7" ht="24" hidden="1" customHeight="1">
      <c r="A23" s="10"/>
      <c r="B23" s="10"/>
      <c r="E23" s="90"/>
      <c r="F23" s="91"/>
      <c r="G23" s="90"/>
    </row>
    <row r="24" spans="1:7" s="5" customFormat="1" ht="24" customHeight="1">
      <c r="A24" s="30" t="s">
        <v>50</v>
      </c>
      <c r="B24" s="2"/>
      <c r="C24" s="33"/>
      <c r="D24" s="3"/>
      <c r="E24" s="92"/>
      <c r="F24" s="93"/>
      <c r="G24" s="92"/>
    </row>
    <row r="25" spans="1:7" s="5" customFormat="1" ht="24" customHeight="1">
      <c r="A25" s="30" t="s">
        <v>42</v>
      </c>
      <c r="B25" s="3"/>
      <c r="C25" s="33"/>
      <c r="D25" s="3"/>
      <c r="E25" s="92"/>
      <c r="F25" s="93"/>
      <c r="G25" s="92"/>
    </row>
    <row r="26" spans="1:7" ht="24" customHeight="1">
      <c r="E26" s="94"/>
      <c r="F26" s="91"/>
      <c r="G26" s="94"/>
    </row>
    <row r="27" spans="1:7" ht="24" customHeight="1">
      <c r="C27" s="12"/>
      <c r="E27" s="95" t="s">
        <v>80</v>
      </c>
      <c r="F27" s="91"/>
      <c r="G27" s="96" t="s">
        <v>82</v>
      </c>
    </row>
    <row r="28" spans="1:7" ht="24" customHeight="1">
      <c r="A28" s="1" t="s">
        <v>83</v>
      </c>
      <c r="C28" s="12" t="s">
        <v>0</v>
      </c>
      <c r="E28" s="96">
        <v>2024</v>
      </c>
      <c r="F28" s="91"/>
      <c r="G28" s="96">
        <v>2023</v>
      </c>
    </row>
    <row r="29" spans="1:7" ht="24" customHeight="1">
      <c r="C29" s="12"/>
      <c r="E29" s="96" t="s">
        <v>81</v>
      </c>
      <c r="F29" s="91"/>
      <c r="G29" s="96"/>
    </row>
    <row r="30" spans="1:7" ht="24" customHeight="1">
      <c r="C30" s="12"/>
      <c r="E30" s="108" t="s">
        <v>78</v>
      </c>
      <c r="F30" s="108"/>
      <c r="G30" s="108"/>
    </row>
    <row r="31" spans="1:7" ht="24" customHeight="1">
      <c r="A31" s="52" t="s">
        <v>84</v>
      </c>
      <c r="B31" s="10"/>
      <c r="E31" s="97"/>
      <c r="F31" s="98"/>
      <c r="G31" s="97"/>
    </row>
    <row r="32" spans="1:7" ht="24" customHeight="1">
      <c r="A32" s="6" t="s">
        <v>33</v>
      </c>
      <c r="B32" s="10"/>
      <c r="C32" s="15">
        <v>9</v>
      </c>
      <c r="D32" s="12"/>
      <c r="E32" s="16">
        <v>245309369</v>
      </c>
      <c r="F32" s="18"/>
      <c r="G32" s="16">
        <v>251453387</v>
      </c>
    </row>
    <row r="33" spans="1:7" ht="24" customHeight="1">
      <c r="A33" s="6" t="s">
        <v>34</v>
      </c>
      <c r="C33" s="15">
        <v>9</v>
      </c>
      <c r="D33" s="12"/>
      <c r="E33" s="16">
        <v>16679457</v>
      </c>
      <c r="F33" s="18"/>
      <c r="G33" s="16">
        <v>21409328</v>
      </c>
    </row>
    <row r="34" spans="1:7" ht="24" customHeight="1">
      <c r="A34" s="6" t="s">
        <v>59</v>
      </c>
      <c r="B34" s="10"/>
      <c r="C34" s="15"/>
      <c r="D34" s="12"/>
      <c r="E34" s="16">
        <v>711748</v>
      </c>
      <c r="F34" s="18"/>
      <c r="G34" s="16">
        <v>422819</v>
      </c>
    </row>
    <row r="35" spans="1:7" ht="24" customHeight="1">
      <c r="A35" s="6" t="s">
        <v>51</v>
      </c>
      <c r="B35" s="10"/>
      <c r="C35" s="15"/>
      <c r="D35" s="12"/>
      <c r="E35" s="16">
        <v>687479</v>
      </c>
      <c r="F35" s="18"/>
      <c r="G35" s="16">
        <v>578628</v>
      </c>
    </row>
    <row r="36" spans="1:7" ht="24" customHeight="1">
      <c r="A36" s="6" t="s">
        <v>116</v>
      </c>
      <c r="B36" s="10"/>
      <c r="C36" s="15">
        <v>9</v>
      </c>
      <c r="D36" s="12"/>
      <c r="E36" s="16">
        <v>2396609</v>
      </c>
      <c r="F36" s="18"/>
      <c r="G36" s="16">
        <v>3058076</v>
      </c>
    </row>
    <row r="37" spans="1:7" ht="24" customHeight="1">
      <c r="A37" s="6" t="s">
        <v>176</v>
      </c>
      <c r="B37" s="10"/>
      <c r="C37" s="15">
        <v>9</v>
      </c>
      <c r="D37" s="12"/>
      <c r="E37" s="16">
        <v>1129752</v>
      </c>
      <c r="F37" s="18"/>
      <c r="G37" s="16">
        <v>752743</v>
      </c>
    </row>
    <row r="38" spans="1:7" ht="24" customHeight="1">
      <c r="A38" s="6" t="s">
        <v>35</v>
      </c>
      <c r="B38" s="10"/>
      <c r="C38" s="15"/>
      <c r="D38" s="12"/>
      <c r="E38" s="16">
        <v>445465</v>
      </c>
      <c r="F38" s="18"/>
      <c r="G38" s="16">
        <v>905623</v>
      </c>
    </row>
    <row r="39" spans="1:7" ht="24" customHeight="1">
      <c r="A39" s="6" t="s">
        <v>117</v>
      </c>
      <c r="B39" s="10"/>
      <c r="C39" s="15">
        <v>9</v>
      </c>
      <c r="D39" s="12"/>
      <c r="E39" s="16">
        <v>637640</v>
      </c>
      <c r="F39" s="18"/>
      <c r="G39" s="16">
        <v>676897</v>
      </c>
    </row>
    <row r="40" spans="1:7" ht="24" customHeight="1">
      <c r="A40" s="6" t="s">
        <v>53</v>
      </c>
      <c r="B40" s="10"/>
      <c r="C40" s="15"/>
      <c r="D40" s="12"/>
      <c r="E40" s="16">
        <v>502109</v>
      </c>
      <c r="F40" s="18"/>
      <c r="G40" s="16">
        <v>455591</v>
      </c>
    </row>
    <row r="41" spans="1:7" ht="24" customHeight="1">
      <c r="A41" s="6" t="s">
        <v>159</v>
      </c>
      <c r="B41" s="10"/>
      <c r="C41" s="15"/>
      <c r="D41" s="12"/>
      <c r="E41" s="16">
        <v>592386</v>
      </c>
      <c r="F41" s="18"/>
      <c r="G41" s="16">
        <v>236207</v>
      </c>
    </row>
    <row r="42" spans="1:7" ht="24" customHeight="1">
      <c r="A42" s="6" t="s">
        <v>46</v>
      </c>
      <c r="B42" s="10"/>
      <c r="C42" s="15"/>
      <c r="D42" s="12"/>
      <c r="E42" s="16">
        <v>222066</v>
      </c>
      <c r="F42" s="18"/>
      <c r="G42" s="13">
        <v>242170</v>
      </c>
    </row>
    <row r="43" spans="1:7" ht="24" customHeight="1">
      <c r="A43" s="6" t="s">
        <v>36</v>
      </c>
      <c r="B43" s="10"/>
      <c r="C43" s="15">
        <v>9</v>
      </c>
      <c r="D43" s="12"/>
      <c r="E43" s="16">
        <v>774456</v>
      </c>
      <c r="F43" s="18"/>
      <c r="G43" s="13">
        <v>530369</v>
      </c>
    </row>
    <row r="44" spans="1:7" s="1" customFormat="1" ht="24" customHeight="1">
      <c r="A44" s="1" t="s">
        <v>37</v>
      </c>
      <c r="B44" s="70"/>
      <c r="C44" s="73"/>
      <c r="D44" s="58"/>
      <c r="E44" s="55">
        <f>SUM(E32:E43)</f>
        <v>270088536</v>
      </c>
      <c r="F44" s="50"/>
      <c r="G44" s="55">
        <f>SUM(G32:G43)</f>
        <v>280721838</v>
      </c>
    </row>
    <row r="45" spans="1:7" ht="24" customHeight="1">
      <c r="A45" s="1"/>
      <c r="B45" s="10"/>
      <c r="C45" s="15"/>
      <c r="D45" s="12"/>
      <c r="E45" s="16"/>
      <c r="F45" s="16"/>
      <c r="G45" s="16"/>
    </row>
    <row r="46" spans="1:7" ht="24" customHeight="1">
      <c r="A46" s="52" t="s">
        <v>85</v>
      </c>
      <c r="B46" s="10"/>
      <c r="D46" s="21"/>
      <c r="E46" s="98"/>
      <c r="F46" s="91"/>
      <c r="G46" s="98"/>
    </row>
    <row r="47" spans="1:7" ht="24" customHeight="1">
      <c r="A47" s="10" t="s">
        <v>38</v>
      </c>
      <c r="B47" s="15"/>
      <c r="C47" s="15"/>
      <c r="E47" s="8"/>
      <c r="G47" s="8"/>
    </row>
    <row r="48" spans="1:7" ht="24" customHeight="1">
      <c r="A48" s="105" t="s">
        <v>118</v>
      </c>
      <c r="B48" s="15"/>
      <c r="C48" s="15"/>
      <c r="E48" s="8"/>
      <c r="G48" s="8"/>
    </row>
    <row r="49" spans="1:10" ht="24" customHeight="1" thickBot="1">
      <c r="A49" s="22" t="s">
        <v>39</v>
      </c>
      <c r="B49" s="15"/>
      <c r="E49" s="82">
        <v>20000000</v>
      </c>
      <c r="F49" s="23"/>
      <c r="G49" s="82">
        <v>20000000</v>
      </c>
    </row>
    <row r="50" spans="1:10" ht="24" customHeight="1" thickTop="1">
      <c r="A50" s="22" t="s">
        <v>119</v>
      </c>
      <c r="B50" s="15"/>
      <c r="C50" s="15"/>
      <c r="D50" s="12"/>
      <c r="E50" s="8"/>
      <c r="G50" s="8"/>
    </row>
    <row r="51" spans="1:10" ht="24" customHeight="1">
      <c r="A51" s="22" t="s">
        <v>39</v>
      </c>
      <c r="B51" s="15"/>
      <c r="E51" s="16">
        <v>20000000</v>
      </c>
      <c r="F51" s="23"/>
      <c r="G51" s="16">
        <v>20000000</v>
      </c>
    </row>
    <row r="52" spans="1:10" ht="24" customHeight="1">
      <c r="A52" s="22" t="s">
        <v>138</v>
      </c>
      <c r="B52" s="15"/>
      <c r="C52" s="15"/>
      <c r="D52" s="12"/>
      <c r="E52" s="16">
        <v>10598915</v>
      </c>
      <c r="F52" s="23"/>
      <c r="G52" s="16">
        <v>10598915</v>
      </c>
    </row>
    <row r="53" spans="1:10" ht="24" customHeight="1">
      <c r="A53" s="22" t="s">
        <v>124</v>
      </c>
      <c r="B53" s="15"/>
      <c r="C53" s="15"/>
      <c r="D53" s="12"/>
      <c r="E53" s="16">
        <v>-2139065</v>
      </c>
      <c r="F53" s="18"/>
      <c r="G53" s="16">
        <v>-2779459</v>
      </c>
      <c r="J53" s="61"/>
    </row>
    <row r="54" spans="1:10" ht="24" customHeight="1">
      <c r="A54" s="22" t="s">
        <v>15</v>
      </c>
      <c r="B54" s="10"/>
      <c r="D54" s="12"/>
      <c r="E54" s="16"/>
      <c r="F54" s="18"/>
      <c r="G54" s="16"/>
    </row>
    <row r="55" spans="1:10" ht="24" customHeight="1">
      <c r="A55" s="22" t="s">
        <v>122</v>
      </c>
      <c r="B55" s="12"/>
      <c r="C55" s="15"/>
      <c r="D55" s="12"/>
      <c r="E55" s="16"/>
      <c r="F55" s="18"/>
      <c r="G55" s="16"/>
    </row>
    <row r="56" spans="1:10" ht="24" customHeight="1">
      <c r="A56" s="22" t="s">
        <v>123</v>
      </c>
      <c r="B56" s="12"/>
      <c r="C56" s="15"/>
      <c r="D56" s="12"/>
      <c r="E56" s="16">
        <v>1064000</v>
      </c>
      <c r="F56" s="18"/>
      <c r="G56" s="16">
        <v>1064000</v>
      </c>
    </row>
    <row r="57" spans="1:10" ht="24" customHeight="1">
      <c r="A57" s="22" t="s">
        <v>40</v>
      </c>
      <c r="B57" s="24"/>
      <c r="C57" s="35"/>
      <c r="D57" s="21"/>
      <c r="E57" s="17">
        <v>6778420</v>
      </c>
      <c r="F57" s="25"/>
      <c r="G57" s="16">
        <v>6733786</v>
      </c>
    </row>
    <row r="58" spans="1:10" s="1" customFormat="1" ht="24" customHeight="1">
      <c r="A58" s="1" t="s">
        <v>120</v>
      </c>
      <c r="B58" s="74"/>
      <c r="C58" s="52"/>
      <c r="E58" s="55">
        <f>SUM(E51:E57)</f>
        <v>36302270</v>
      </c>
      <c r="F58" s="50"/>
      <c r="G58" s="55">
        <f>SUM(G51:G57)</f>
        <v>35617242</v>
      </c>
    </row>
    <row r="59" spans="1:10" s="1" customFormat="1" ht="24" customHeight="1" thickBot="1">
      <c r="A59" s="1" t="s">
        <v>121</v>
      </c>
      <c r="B59" s="70"/>
      <c r="C59" s="52"/>
      <c r="E59" s="54">
        <f>SUM(E58,E44)</f>
        <v>306390806</v>
      </c>
      <c r="F59" s="50"/>
      <c r="G59" s="54">
        <f>SUM(G58,G44)</f>
        <v>316339080</v>
      </c>
    </row>
    <row r="60" spans="1:10" ht="24" customHeight="1" thickTop="1">
      <c r="B60" s="10"/>
      <c r="E60" s="26"/>
      <c r="F60" s="27"/>
      <c r="G60" s="26"/>
    </row>
    <row r="61" spans="1:10" ht="24" customHeight="1">
      <c r="A61" s="10"/>
      <c r="B61" s="10"/>
    </row>
    <row r="62" spans="1:10" s="5" customFormat="1" ht="24" customHeight="1">
      <c r="A62" s="6"/>
      <c r="B62" s="6"/>
      <c r="C62" s="34"/>
      <c r="D62" s="6"/>
      <c r="E62" s="20"/>
      <c r="F62" s="6"/>
      <c r="G62" s="20"/>
    </row>
  </sheetData>
  <mergeCells count="2">
    <mergeCell ref="E7:G7"/>
    <mergeCell ref="E30:G30"/>
  </mergeCells>
  <phoneticPr fontId="0" type="noConversion"/>
  <printOptions gridLinesSet="0"/>
  <pageMargins left="0.8" right="0.8" top="0.48" bottom="0.5" header="0.5" footer="0.5"/>
  <pageSetup paperSize="9" scale="78" firstPageNumber="3" fitToHeight="2" orientation="portrait" useFirstPageNumber="1" r:id="rId1"/>
  <headerFooter alignWithMargins="0">
    <oddFooter>&amp;L&amp;"Times New Roman,Regular"&amp;11 The accompanying notes form an integral part of the interim financial statements.
&amp;C&amp;"Times New Roman,Regular"&amp;11&amp;P</oddFooter>
  </headerFooter>
  <rowBreaks count="1" manualBreakCount="1">
    <brk id="2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6"/>
  <sheetViews>
    <sheetView showGridLines="0" view="pageBreakPreview" zoomScale="80" zoomScaleNormal="70" zoomScaleSheetLayoutView="80" workbookViewId="0"/>
  </sheetViews>
  <sheetFormatPr defaultColWidth="10.81640625" defaultRowHeight="22.5" customHeight="1"/>
  <cols>
    <col min="1" max="1" width="61.7265625" style="6" customWidth="1"/>
    <col min="2" max="2" width="7" style="6" customWidth="1"/>
    <col min="3" max="3" width="6.81640625" style="34" customWidth="1"/>
    <col min="4" max="4" width="1.1796875" style="6" customWidth="1"/>
    <col min="5" max="5" width="15.54296875" style="20" customWidth="1"/>
    <col min="6" max="6" width="1.1796875" style="6" customWidth="1"/>
    <col min="7" max="7" width="15.54296875" style="20" customWidth="1"/>
    <col min="8" max="8" width="1.1796875" style="6" customWidth="1"/>
    <col min="9" max="16384" width="10.81640625" style="6"/>
  </cols>
  <sheetData>
    <row r="1" spans="1:9" ht="22.5" customHeight="1">
      <c r="A1" s="1" t="s">
        <v>50</v>
      </c>
      <c r="B1" s="2"/>
      <c r="C1" s="33"/>
      <c r="D1" s="3"/>
      <c r="E1" s="4"/>
      <c r="F1" s="3"/>
      <c r="G1" s="36"/>
      <c r="H1" s="3"/>
    </row>
    <row r="2" spans="1:9" ht="22.5" customHeight="1">
      <c r="A2" s="1" t="s">
        <v>102</v>
      </c>
      <c r="B2" s="3"/>
      <c r="C2" s="33"/>
      <c r="D2" s="3"/>
      <c r="E2" s="4"/>
      <c r="F2" s="3"/>
      <c r="G2" s="4"/>
      <c r="H2" s="3"/>
    </row>
    <row r="3" spans="1:9" ht="22.5" customHeight="1">
      <c r="A3" s="1"/>
      <c r="B3" s="3"/>
      <c r="C3" s="33"/>
      <c r="D3" s="3"/>
      <c r="E3" s="109"/>
      <c r="F3" s="109"/>
      <c r="G3" s="109"/>
    </row>
    <row r="4" spans="1:9" ht="22.5" customHeight="1">
      <c r="A4" s="1"/>
      <c r="B4" s="3"/>
      <c r="C4" s="33"/>
      <c r="D4" s="3"/>
      <c r="E4" s="110" t="s">
        <v>79</v>
      </c>
      <c r="F4" s="110"/>
      <c r="G4" s="110"/>
    </row>
    <row r="5" spans="1:9" ht="22.5" customHeight="1">
      <c r="E5" s="111" t="s">
        <v>80</v>
      </c>
      <c r="F5" s="110"/>
      <c r="G5" s="110"/>
    </row>
    <row r="6" spans="1:9" ht="22.5" customHeight="1">
      <c r="C6" s="12" t="s">
        <v>0</v>
      </c>
      <c r="E6" s="9">
        <v>2024</v>
      </c>
      <c r="G6" s="9">
        <v>2023</v>
      </c>
    </row>
    <row r="7" spans="1:9" ht="22.5" customHeight="1">
      <c r="C7" s="12"/>
      <c r="E7" s="107" t="s">
        <v>78</v>
      </c>
      <c r="F7" s="107"/>
      <c r="G7" s="107"/>
    </row>
    <row r="8" spans="1:9" ht="22.5" customHeight="1">
      <c r="A8" s="6" t="s">
        <v>25</v>
      </c>
      <c r="B8" s="10"/>
      <c r="C8" s="15">
        <v>9</v>
      </c>
      <c r="E8" s="16">
        <v>3270003</v>
      </c>
      <c r="F8" s="37"/>
      <c r="G8" s="16">
        <v>2752782</v>
      </c>
      <c r="H8" s="37"/>
      <c r="I8" s="61"/>
    </row>
    <row r="9" spans="1:9" ht="22.5" customHeight="1">
      <c r="A9" s="6" t="s">
        <v>11</v>
      </c>
      <c r="B9" s="10"/>
      <c r="C9" s="15">
        <v>9</v>
      </c>
      <c r="E9" s="16">
        <v>-1533650</v>
      </c>
      <c r="F9" s="37"/>
      <c r="G9" s="42">
        <v>-1022194</v>
      </c>
      <c r="H9" s="37"/>
      <c r="I9" s="61"/>
    </row>
    <row r="10" spans="1:9" ht="22.5" customHeight="1">
      <c r="A10" s="1" t="s">
        <v>18</v>
      </c>
      <c r="B10" s="10"/>
      <c r="C10" s="15"/>
      <c r="E10" s="55">
        <f>SUM(E8:E9)</f>
        <v>1736353</v>
      </c>
      <c r="F10" s="51"/>
      <c r="G10" s="55">
        <f>SUM(G8:G9)</f>
        <v>1730588</v>
      </c>
      <c r="H10" s="51"/>
      <c r="I10" s="61"/>
    </row>
    <row r="11" spans="1:9" ht="22.5" customHeight="1">
      <c r="A11" s="10" t="s">
        <v>26</v>
      </c>
      <c r="B11" s="10"/>
      <c r="C11" s="15">
        <v>9</v>
      </c>
      <c r="E11" s="16">
        <v>97473</v>
      </c>
      <c r="F11" s="37"/>
      <c r="G11" s="16">
        <v>91521</v>
      </c>
      <c r="H11" s="37"/>
      <c r="I11" s="61"/>
    </row>
    <row r="12" spans="1:9" ht="22.5" customHeight="1">
      <c r="A12" s="10" t="s">
        <v>19</v>
      </c>
      <c r="B12" s="10"/>
      <c r="C12" s="15">
        <v>9</v>
      </c>
      <c r="E12" s="42">
        <v>-24736</v>
      </c>
      <c r="F12" s="38"/>
      <c r="G12" s="42">
        <v>-29873</v>
      </c>
      <c r="H12" s="38"/>
      <c r="I12" s="61"/>
    </row>
    <row r="13" spans="1:9" ht="22.5" customHeight="1">
      <c r="A13" s="1" t="s">
        <v>29</v>
      </c>
      <c r="B13" s="10"/>
      <c r="C13" s="15"/>
      <c r="E13" s="55">
        <f>SUM(E11:E12)</f>
        <v>72737</v>
      </c>
      <c r="F13" s="51"/>
      <c r="G13" s="55">
        <f>SUM(G11:G12)</f>
        <v>61648</v>
      </c>
      <c r="H13" s="51"/>
      <c r="I13" s="61"/>
    </row>
    <row r="14" spans="1:9" ht="22.5" customHeight="1">
      <c r="A14" s="22" t="s">
        <v>152</v>
      </c>
      <c r="B14" s="10"/>
      <c r="C14" s="15"/>
      <c r="E14" s="16">
        <v>22480</v>
      </c>
      <c r="F14" s="37"/>
      <c r="G14" s="16">
        <v>-2151</v>
      </c>
      <c r="H14" s="37"/>
      <c r="I14" s="61"/>
    </row>
    <row r="15" spans="1:9" ht="22.5" customHeight="1">
      <c r="A15" s="6" t="s">
        <v>43</v>
      </c>
      <c r="B15" s="10"/>
      <c r="C15" s="15"/>
      <c r="E15" s="16">
        <v>7350</v>
      </c>
      <c r="F15" s="37"/>
      <c r="G15" s="16">
        <v>10856</v>
      </c>
      <c r="H15" s="37"/>
      <c r="I15" s="61"/>
    </row>
    <row r="16" spans="1:9" ht="22.5" customHeight="1">
      <c r="A16" s="6" t="s">
        <v>31</v>
      </c>
      <c r="B16" s="10"/>
      <c r="C16" s="15" t="s">
        <v>178</v>
      </c>
      <c r="E16" s="16">
        <v>56139</v>
      </c>
      <c r="F16" s="37"/>
      <c r="G16" s="16">
        <v>115676</v>
      </c>
      <c r="H16" s="37"/>
      <c r="I16" s="61"/>
    </row>
    <row r="17" spans="1:9" ht="22.5" customHeight="1">
      <c r="A17" s="6" t="s">
        <v>27</v>
      </c>
      <c r="B17" s="10"/>
      <c r="C17" s="15">
        <v>9</v>
      </c>
      <c r="E17" s="42">
        <v>29508</v>
      </c>
      <c r="F17" s="37"/>
      <c r="G17" s="42">
        <v>8648</v>
      </c>
      <c r="H17" s="37"/>
      <c r="I17" s="61"/>
    </row>
    <row r="18" spans="1:9" ht="22.5" customHeight="1">
      <c r="A18" s="1" t="s">
        <v>28</v>
      </c>
      <c r="B18" s="10"/>
      <c r="C18" s="15"/>
      <c r="E18" s="55">
        <f>SUM(E10,E13:E17)</f>
        <v>1924567</v>
      </c>
      <c r="F18" s="51"/>
      <c r="G18" s="55">
        <f>SUM(G10,G13:G17)</f>
        <v>1925265</v>
      </c>
      <c r="H18" s="51"/>
      <c r="I18" s="61"/>
    </row>
    <row r="19" spans="1:9" ht="22.5" customHeight="1">
      <c r="A19" s="1" t="s">
        <v>20</v>
      </c>
      <c r="B19" s="10"/>
      <c r="C19" s="15"/>
      <c r="E19" s="16"/>
      <c r="F19" s="37"/>
      <c r="G19" s="16"/>
      <c r="H19" s="37"/>
      <c r="I19" s="61"/>
    </row>
    <row r="20" spans="1:9" ht="22.5" customHeight="1">
      <c r="A20" s="6" t="s">
        <v>175</v>
      </c>
      <c r="B20" s="10"/>
      <c r="C20" s="15">
        <v>9</v>
      </c>
      <c r="E20" s="16">
        <v>416096</v>
      </c>
      <c r="F20" s="37"/>
      <c r="G20" s="16">
        <v>375256</v>
      </c>
      <c r="H20" s="37"/>
      <c r="I20" s="61"/>
    </row>
    <row r="21" spans="1:9" ht="22.5" customHeight="1">
      <c r="A21" s="6" t="s">
        <v>86</v>
      </c>
      <c r="B21" s="10"/>
      <c r="C21" s="15">
        <v>9</v>
      </c>
      <c r="E21" s="16">
        <v>2137</v>
      </c>
      <c r="F21" s="37"/>
      <c r="G21" s="16">
        <v>2425</v>
      </c>
      <c r="H21" s="37"/>
      <c r="I21" s="61"/>
    </row>
    <row r="22" spans="1:9" ht="22.5" customHeight="1">
      <c r="A22" s="6" t="s">
        <v>87</v>
      </c>
      <c r="B22" s="10"/>
      <c r="C22" s="15">
        <v>9</v>
      </c>
      <c r="E22" s="16">
        <v>180124</v>
      </c>
      <c r="F22" s="37"/>
      <c r="G22" s="16">
        <v>165361</v>
      </c>
      <c r="H22" s="37"/>
      <c r="I22" s="61"/>
    </row>
    <row r="23" spans="1:9" ht="22.5" customHeight="1">
      <c r="A23" s="6" t="s">
        <v>88</v>
      </c>
      <c r="B23" s="10"/>
      <c r="C23" s="15"/>
      <c r="E23" s="16">
        <v>100348</v>
      </c>
      <c r="F23" s="37"/>
      <c r="G23" s="16">
        <v>84534</v>
      </c>
      <c r="H23" s="37"/>
      <c r="I23" s="61"/>
    </row>
    <row r="24" spans="1:9" ht="22.5" customHeight="1">
      <c r="A24" s="6" t="s">
        <v>89</v>
      </c>
      <c r="B24" s="10"/>
      <c r="C24" s="15">
        <v>9</v>
      </c>
      <c r="E24" s="16">
        <v>24503</v>
      </c>
      <c r="F24" s="37"/>
      <c r="G24" s="16">
        <v>35396</v>
      </c>
      <c r="H24" s="37"/>
      <c r="I24" s="61"/>
    </row>
    <row r="25" spans="1:9" ht="22.5" customHeight="1">
      <c r="A25" s="6" t="s">
        <v>90</v>
      </c>
      <c r="B25" s="10"/>
      <c r="C25" s="15"/>
      <c r="E25" s="16">
        <v>25164</v>
      </c>
      <c r="F25" s="37"/>
      <c r="G25" s="16">
        <v>29680</v>
      </c>
      <c r="H25" s="37"/>
      <c r="I25" s="61"/>
    </row>
    <row r="26" spans="1:9" ht="22.5" customHeight="1">
      <c r="A26" s="6" t="s">
        <v>91</v>
      </c>
      <c r="B26" s="10"/>
      <c r="C26" s="15">
        <v>9</v>
      </c>
      <c r="E26" s="16">
        <v>91162</v>
      </c>
      <c r="F26" s="37"/>
      <c r="G26" s="16">
        <v>81088</v>
      </c>
      <c r="H26" s="37"/>
      <c r="I26" s="61"/>
    </row>
    <row r="27" spans="1:9" ht="22.5" customHeight="1">
      <c r="A27" s="6" t="s">
        <v>92</v>
      </c>
      <c r="B27" s="10"/>
      <c r="C27" s="15"/>
      <c r="E27" s="16">
        <v>101811</v>
      </c>
      <c r="F27" s="37"/>
      <c r="G27" s="42">
        <v>33059</v>
      </c>
      <c r="H27" s="37"/>
      <c r="I27" s="61"/>
    </row>
    <row r="28" spans="1:9" ht="22.5" customHeight="1">
      <c r="A28" s="1" t="s">
        <v>21</v>
      </c>
      <c r="B28" s="10"/>
      <c r="C28" s="15"/>
      <c r="E28" s="55">
        <f>SUM(E20:E27)</f>
        <v>941345</v>
      </c>
      <c r="F28" s="51"/>
      <c r="G28" s="55">
        <f>SUM(G20:G27)</f>
        <v>806799</v>
      </c>
      <c r="H28" s="51"/>
      <c r="I28" s="61"/>
    </row>
    <row r="29" spans="1:9" ht="22.5" customHeight="1">
      <c r="A29" s="6" t="s">
        <v>62</v>
      </c>
      <c r="B29" s="10"/>
      <c r="C29" s="15"/>
      <c r="E29" s="42">
        <v>526603</v>
      </c>
      <c r="F29" s="40"/>
      <c r="G29" s="39">
        <v>472790</v>
      </c>
      <c r="H29" s="40"/>
      <c r="I29" s="61"/>
    </row>
    <row r="30" spans="1:9" ht="22.5" customHeight="1">
      <c r="A30" s="1" t="s">
        <v>98</v>
      </c>
      <c r="B30" s="10"/>
      <c r="C30" s="15"/>
      <c r="E30" s="50">
        <f>E18-E28-E29</f>
        <v>456619</v>
      </c>
      <c r="F30" s="57"/>
      <c r="G30" s="56">
        <f>G18-G28-G29</f>
        <v>645676</v>
      </c>
      <c r="H30" s="57"/>
      <c r="I30" s="61"/>
    </row>
    <row r="31" spans="1:9" ht="22.5" customHeight="1">
      <c r="A31" s="6" t="s">
        <v>54</v>
      </c>
      <c r="B31" s="10"/>
      <c r="C31" s="32"/>
      <c r="E31" s="39">
        <v>86276</v>
      </c>
      <c r="F31" s="17"/>
      <c r="G31" s="39">
        <v>119193</v>
      </c>
      <c r="H31" s="17"/>
      <c r="I31" s="61"/>
    </row>
    <row r="32" spans="1:9" ht="22.5" customHeight="1" thickBot="1">
      <c r="A32" s="1" t="s">
        <v>93</v>
      </c>
      <c r="B32" s="10"/>
      <c r="C32" s="15"/>
      <c r="E32" s="53">
        <f>E30-E31</f>
        <v>370343</v>
      </c>
      <c r="F32" s="51"/>
      <c r="G32" s="53">
        <f>G30-G31</f>
        <v>526483</v>
      </c>
      <c r="H32" s="51"/>
      <c r="I32" s="61"/>
    </row>
    <row r="33" spans="1:9" ht="22.5" customHeight="1" thickTop="1">
      <c r="A33" s="10"/>
      <c r="B33" s="10"/>
      <c r="C33" s="32"/>
      <c r="E33" s="41"/>
      <c r="F33" s="41"/>
      <c r="G33" s="41"/>
      <c r="H33" s="41"/>
      <c r="I33" s="61"/>
    </row>
    <row r="34" spans="1:9" ht="22.5" customHeight="1">
      <c r="A34" s="10"/>
      <c r="B34" s="10"/>
      <c r="C34" s="32"/>
      <c r="E34" s="37"/>
      <c r="F34" s="37"/>
      <c r="G34" s="37"/>
      <c r="H34" s="37"/>
    </row>
    <row r="35" spans="1:9" ht="22.5" customHeight="1">
      <c r="A35" s="1"/>
      <c r="B35" s="2"/>
      <c r="C35" s="33"/>
      <c r="D35" s="3"/>
      <c r="E35" s="4"/>
      <c r="F35" s="3"/>
      <c r="G35" s="36"/>
      <c r="H35" s="3"/>
    </row>
    <row r="36" spans="1:9" ht="22.5" customHeight="1">
      <c r="A36" s="1" t="s">
        <v>50</v>
      </c>
      <c r="B36" s="2"/>
      <c r="C36" s="33"/>
      <c r="D36" s="3"/>
      <c r="E36" s="4"/>
      <c r="F36" s="3"/>
      <c r="G36" s="36"/>
      <c r="H36" s="3"/>
    </row>
    <row r="37" spans="1:9" ht="22.5" customHeight="1">
      <c r="A37" s="1" t="s">
        <v>102</v>
      </c>
      <c r="B37" s="3"/>
      <c r="C37" s="33"/>
      <c r="D37" s="3"/>
      <c r="E37" s="4"/>
      <c r="F37" s="3"/>
      <c r="G37" s="4"/>
      <c r="H37" s="3"/>
    </row>
    <row r="38" spans="1:9" ht="22.5" customHeight="1">
      <c r="A38" s="1"/>
      <c r="B38" s="3"/>
      <c r="C38" s="33"/>
      <c r="D38" s="3"/>
      <c r="E38" s="4"/>
      <c r="F38" s="3"/>
      <c r="G38" s="4"/>
      <c r="H38" s="3"/>
    </row>
    <row r="39" spans="1:9" ht="22.5" customHeight="1">
      <c r="A39" s="1"/>
      <c r="B39" s="3"/>
      <c r="C39" s="33"/>
      <c r="D39" s="3"/>
      <c r="E39" s="110" t="s">
        <v>79</v>
      </c>
      <c r="F39" s="110"/>
      <c r="G39" s="110"/>
    </row>
    <row r="40" spans="1:9" ht="22.5" customHeight="1">
      <c r="E40" s="111" t="s">
        <v>80</v>
      </c>
      <c r="F40" s="110"/>
      <c r="G40" s="110"/>
    </row>
    <row r="41" spans="1:9" ht="22.5" customHeight="1">
      <c r="C41" s="12"/>
      <c r="E41" s="9">
        <v>2024</v>
      </c>
      <c r="G41" s="9">
        <v>2023</v>
      </c>
    </row>
    <row r="42" spans="1:9" ht="22.5" customHeight="1">
      <c r="C42" s="12"/>
      <c r="E42" s="107" t="s">
        <v>78</v>
      </c>
      <c r="F42" s="107"/>
      <c r="G42" s="107"/>
    </row>
    <row r="43" spans="1:9" ht="22.5" customHeight="1">
      <c r="A43" s="1" t="s">
        <v>94</v>
      </c>
      <c r="C43" s="15"/>
      <c r="E43" s="16"/>
      <c r="F43" s="37"/>
      <c r="G43" s="16"/>
      <c r="H43" s="37"/>
    </row>
    <row r="44" spans="1:9" ht="22.5" customHeight="1">
      <c r="A44" s="52" t="s">
        <v>95</v>
      </c>
      <c r="C44" s="12"/>
      <c r="E44" s="16"/>
      <c r="F44" s="37"/>
      <c r="G44" s="16"/>
      <c r="H44" s="37"/>
    </row>
    <row r="45" spans="1:9" ht="22.5" customHeight="1">
      <c r="A45" s="6" t="s">
        <v>153</v>
      </c>
      <c r="C45" s="12"/>
      <c r="E45" s="16"/>
      <c r="F45" s="37"/>
      <c r="G45" s="16"/>
      <c r="H45" s="37"/>
    </row>
    <row r="46" spans="1:9" ht="22.5" customHeight="1">
      <c r="A46" s="6" t="s">
        <v>52</v>
      </c>
      <c r="C46" s="12"/>
      <c r="E46" s="16">
        <v>269269</v>
      </c>
      <c r="F46" s="37"/>
      <c r="G46" s="16">
        <v>203758</v>
      </c>
      <c r="H46" s="37"/>
    </row>
    <row r="47" spans="1:9" ht="22.5" customHeight="1">
      <c r="A47" s="6" t="s">
        <v>139</v>
      </c>
      <c r="C47" s="12"/>
      <c r="E47" s="16"/>
      <c r="F47" s="37"/>
      <c r="G47" s="16"/>
      <c r="H47" s="37"/>
    </row>
    <row r="48" spans="1:9" ht="22.5" customHeight="1">
      <c r="A48" s="6" t="s">
        <v>140</v>
      </c>
      <c r="E48" s="16">
        <v>-53854</v>
      </c>
      <c r="F48" s="37"/>
      <c r="G48" s="16">
        <v>-40752</v>
      </c>
      <c r="H48" s="37"/>
    </row>
    <row r="49" spans="1:8" ht="22.5" customHeight="1">
      <c r="C49" s="12"/>
      <c r="E49" s="75">
        <f>SUM(E45:E48)</f>
        <v>215415</v>
      </c>
      <c r="F49" s="37"/>
      <c r="G49" s="75">
        <f>SUM(G45:G48)</f>
        <v>163006</v>
      </c>
      <c r="H49" s="37"/>
    </row>
    <row r="50" spans="1:8" ht="22.5" customHeight="1">
      <c r="C50" s="12"/>
      <c r="E50" s="37"/>
      <c r="F50" s="37"/>
      <c r="G50" s="37"/>
      <c r="H50" s="37"/>
    </row>
    <row r="51" spans="1:8" ht="22.5" customHeight="1">
      <c r="A51" s="52" t="s">
        <v>141</v>
      </c>
      <c r="C51" s="12"/>
      <c r="E51" s="37"/>
      <c r="F51" s="37"/>
      <c r="G51" s="37"/>
      <c r="H51" s="37"/>
    </row>
    <row r="52" spans="1:8" ht="22.5" customHeight="1">
      <c r="A52" s="6" t="s">
        <v>70</v>
      </c>
      <c r="C52" s="12"/>
      <c r="E52" s="37"/>
      <c r="F52" s="37"/>
      <c r="G52" s="37"/>
      <c r="H52" s="37"/>
    </row>
    <row r="53" spans="1:8" ht="22.5" customHeight="1">
      <c r="A53" s="6" t="s">
        <v>60</v>
      </c>
      <c r="C53" s="12"/>
      <c r="E53" s="37">
        <v>124087</v>
      </c>
      <c r="F53" s="37"/>
      <c r="G53" s="37">
        <v>-330026</v>
      </c>
      <c r="H53" s="37"/>
    </row>
    <row r="54" spans="1:8" ht="22.5" customHeight="1">
      <c r="A54" s="6" t="s">
        <v>139</v>
      </c>
      <c r="C54" s="12"/>
      <c r="E54" s="37"/>
      <c r="F54" s="37"/>
      <c r="G54" s="37"/>
      <c r="H54" s="37"/>
    </row>
    <row r="55" spans="1:8" ht="22.5" customHeight="1">
      <c r="A55" s="6" t="s">
        <v>142</v>
      </c>
      <c r="C55" s="12"/>
      <c r="E55" s="43">
        <v>-24817</v>
      </c>
      <c r="F55" s="37"/>
      <c r="G55" s="43">
        <v>66005</v>
      </c>
      <c r="H55" s="37"/>
    </row>
    <row r="56" spans="1:8" ht="22.5" customHeight="1">
      <c r="A56" s="1"/>
      <c r="B56" s="1"/>
      <c r="C56" s="58"/>
      <c r="D56" s="1"/>
      <c r="E56" s="51">
        <f>SUM(E53:E55)</f>
        <v>99270</v>
      </c>
      <c r="F56" s="51"/>
      <c r="G56" s="51">
        <f>SUM(G53:G55)</f>
        <v>-264021</v>
      </c>
      <c r="H56" s="51"/>
    </row>
    <row r="57" spans="1:8" ht="22.5" customHeight="1">
      <c r="A57" s="1" t="s">
        <v>96</v>
      </c>
      <c r="E57" s="55">
        <f>SUM(E56,E49)</f>
        <v>314685</v>
      </c>
      <c r="F57" s="51"/>
      <c r="G57" s="55">
        <f>SUM(G56,G49)</f>
        <v>-101015</v>
      </c>
      <c r="H57" s="51"/>
    </row>
    <row r="58" spans="1:8" ht="22.5" customHeight="1" thickBot="1">
      <c r="A58" s="1" t="s">
        <v>97</v>
      </c>
      <c r="B58" s="10"/>
      <c r="C58" s="49"/>
      <c r="E58" s="54">
        <f>E57+E32</f>
        <v>685028</v>
      </c>
      <c r="F58" s="51"/>
      <c r="G58" s="54">
        <f>G57+G32</f>
        <v>425468</v>
      </c>
      <c r="H58" s="51"/>
    </row>
    <row r="59" spans="1:8" ht="22.5" customHeight="1" thickTop="1">
      <c r="A59" s="1"/>
      <c r="B59" s="10"/>
      <c r="E59" s="44"/>
      <c r="F59" s="45"/>
      <c r="G59" s="44"/>
      <c r="H59" s="45"/>
    </row>
    <row r="60" spans="1:8" ht="22.5" customHeight="1">
      <c r="A60" s="1" t="s">
        <v>125</v>
      </c>
      <c r="B60" s="10"/>
      <c r="C60" s="15"/>
      <c r="E60" s="16"/>
      <c r="F60" s="45"/>
      <c r="G60" s="16"/>
      <c r="H60" s="45"/>
    </row>
    <row r="61" spans="1:8" ht="22.5" customHeight="1" thickBot="1">
      <c r="A61" s="6" t="s">
        <v>143</v>
      </c>
      <c r="B61" s="10"/>
      <c r="E61" s="46">
        <v>0.18517149999999999</v>
      </c>
      <c r="F61" s="47"/>
      <c r="G61" s="46">
        <v>0.26</v>
      </c>
      <c r="H61" s="47"/>
    </row>
    <row r="62" spans="1:8" ht="22.5" customHeight="1" thickTop="1">
      <c r="B62" s="10"/>
      <c r="C62" s="15"/>
      <c r="E62" s="48"/>
      <c r="F62" s="48"/>
      <c r="G62" s="48"/>
      <c r="H62" s="48"/>
    </row>
    <row r="63" spans="1:8" ht="22.5" customHeight="1">
      <c r="A63" s="10"/>
      <c r="B63" s="10"/>
      <c r="E63" s="6"/>
      <c r="G63" s="6"/>
    </row>
    <row r="66" spans="1:4" ht="22.5" customHeight="1">
      <c r="A66" s="8" t="s">
        <v>144</v>
      </c>
      <c r="D66" s="8" t="s">
        <v>144</v>
      </c>
    </row>
  </sheetData>
  <mergeCells count="7">
    <mergeCell ref="E7:G7"/>
    <mergeCell ref="E3:G3"/>
    <mergeCell ref="E4:G4"/>
    <mergeCell ref="E5:G5"/>
    <mergeCell ref="E42:G42"/>
    <mergeCell ref="E40:G40"/>
    <mergeCell ref="E39:G39"/>
  </mergeCells>
  <printOptions gridLinesSet="0"/>
  <pageMargins left="0.8" right="0.8" top="0.48" bottom="0.5" header="0.5" footer="0.5"/>
  <pageSetup paperSize="9" scale="78" firstPageNumber="5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1" manualBreakCount="1">
    <brk id="35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7"/>
  <sheetViews>
    <sheetView showGridLines="0" view="pageBreakPreview" zoomScale="70" zoomScaleNormal="55" zoomScaleSheetLayoutView="70" workbookViewId="0"/>
  </sheetViews>
  <sheetFormatPr defaultColWidth="10.81640625" defaultRowHeight="21.65" customHeight="1"/>
  <cols>
    <col min="1" max="1" width="45.54296875" style="6" customWidth="1"/>
    <col min="2" max="2" width="1.453125" style="6" customWidth="1"/>
    <col min="3" max="3" width="6.81640625" style="34" customWidth="1"/>
    <col min="4" max="4" width="1.81640625" style="20" customWidth="1"/>
    <col min="5" max="5" width="16.81640625" style="20" customWidth="1"/>
    <col min="6" max="6" width="1.81640625" style="6" customWidth="1"/>
    <col min="7" max="7" width="16.81640625" style="20" customWidth="1"/>
    <col min="8" max="8" width="1.81640625" style="6" customWidth="1"/>
    <col min="9" max="9" width="16.81640625" style="20" customWidth="1"/>
    <col min="10" max="10" width="1.81640625" style="6" customWidth="1"/>
    <col min="11" max="11" width="16.81640625" style="20" customWidth="1"/>
    <col min="12" max="12" width="1.81640625" style="6" customWidth="1"/>
    <col min="13" max="13" width="16.81640625" style="20" customWidth="1"/>
    <col min="14" max="14" width="1.81640625" style="6" customWidth="1"/>
    <col min="15" max="15" width="16.81640625" style="20" customWidth="1"/>
    <col min="16" max="16" width="1.81640625" style="20" customWidth="1"/>
    <col min="17" max="17" width="16.81640625" style="20" customWidth="1"/>
    <col min="18" max="18" width="1.81640625" style="6" customWidth="1"/>
    <col min="19" max="19" width="17.81640625" style="6" customWidth="1"/>
    <col min="20" max="20" width="11.36328125" style="6" bestFit="1" customWidth="1"/>
    <col min="21" max="16384" width="10.81640625" style="6"/>
  </cols>
  <sheetData>
    <row r="1" spans="1:19" s="5" customFormat="1" ht="21.65" customHeight="1">
      <c r="A1" s="30" t="s">
        <v>50</v>
      </c>
      <c r="B1" s="2"/>
      <c r="C1" s="33"/>
      <c r="D1" s="4"/>
      <c r="E1" s="3"/>
      <c r="F1" s="4"/>
      <c r="G1" s="3"/>
      <c r="H1" s="4"/>
      <c r="I1" s="3"/>
      <c r="J1" s="4"/>
      <c r="K1" s="3"/>
      <c r="L1" s="4"/>
      <c r="S1" s="36"/>
    </row>
    <row r="2" spans="1:19" s="5" customFormat="1" ht="21.65" customHeight="1">
      <c r="A2" s="31" t="s">
        <v>103</v>
      </c>
      <c r="B2" s="1"/>
      <c r="C2" s="5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s="5" customFormat="1" ht="21.65" customHeight="1">
      <c r="A3" s="31"/>
      <c r="B3" s="1"/>
      <c r="C3" s="5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s="5" customFormat="1" ht="21.65" customHeight="1">
      <c r="A4" s="31"/>
      <c r="B4" s="1"/>
      <c r="C4" s="52"/>
      <c r="D4" s="1"/>
      <c r="E4" s="1"/>
      <c r="F4" s="1"/>
      <c r="G4" s="1"/>
      <c r="H4" s="1"/>
      <c r="I4" s="113" t="s">
        <v>124</v>
      </c>
      <c r="J4" s="113"/>
      <c r="K4" s="113"/>
      <c r="L4" s="113"/>
      <c r="M4" s="113"/>
      <c r="N4" s="1"/>
      <c r="O4" s="113" t="s">
        <v>15</v>
      </c>
      <c r="P4" s="113"/>
      <c r="Q4" s="113"/>
      <c r="R4" s="1"/>
      <c r="S4" s="1"/>
    </row>
    <row r="5" spans="1:19" ht="21.65" customHeight="1">
      <c r="K5" s="11" t="s">
        <v>160</v>
      </c>
      <c r="O5" s="6"/>
      <c r="P5" s="6"/>
      <c r="R5" s="20"/>
      <c r="S5" s="36"/>
    </row>
    <row r="6" spans="1:19" ht="21.65" customHeight="1">
      <c r="D6" s="6"/>
      <c r="E6" s="6"/>
      <c r="F6" s="20"/>
      <c r="G6" s="11"/>
      <c r="H6" s="20"/>
      <c r="I6" s="104" t="s">
        <v>160</v>
      </c>
      <c r="J6" s="20"/>
      <c r="K6" s="11" t="s">
        <v>132</v>
      </c>
      <c r="L6" s="20"/>
      <c r="M6" s="11"/>
      <c r="O6" s="6"/>
      <c r="P6" s="6"/>
      <c r="Q6" s="6"/>
      <c r="R6" s="36"/>
    </row>
    <row r="7" spans="1:19" ht="21.65" customHeight="1">
      <c r="D7" s="6"/>
      <c r="E7" s="6"/>
      <c r="F7" s="20"/>
      <c r="G7" s="11"/>
      <c r="H7" s="20"/>
      <c r="I7" s="11" t="s">
        <v>127</v>
      </c>
      <c r="J7" s="20"/>
      <c r="K7" s="11" t="s">
        <v>133</v>
      </c>
      <c r="L7" s="20"/>
      <c r="M7" s="11"/>
      <c r="O7" s="6"/>
      <c r="P7" s="6"/>
      <c r="Q7" s="6"/>
      <c r="R7" s="36"/>
    </row>
    <row r="8" spans="1:19" ht="21.65" customHeight="1">
      <c r="D8" s="6"/>
      <c r="E8" s="6"/>
      <c r="F8" s="20"/>
      <c r="G8" s="11"/>
      <c r="H8" s="20"/>
      <c r="I8" s="11" t="s">
        <v>128</v>
      </c>
      <c r="J8" s="20"/>
      <c r="K8" s="11" t="s">
        <v>134</v>
      </c>
      <c r="L8" s="20"/>
      <c r="M8" s="83"/>
      <c r="O8" s="6"/>
      <c r="P8" s="6"/>
      <c r="Q8" s="6"/>
      <c r="R8" s="36"/>
    </row>
    <row r="9" spans="1:19" ht="21.65" customHeight="1">
      <c r="D9" s="6"/>
      <c r="E9" s="11" t="s">
        <v>1</v>
      </c>
      <c r="F9" s="20"/>
      <c r="G9" s="11"/>
      <c r="H9" s="20"/>
      <c r="I9" s="11" t="s">
        <v>129</v>
      </c>
      <c r="J9" s="20"/>
      <c r="K9" s="11" t="s">
        <v>129</v>
      </c>
      <c r="L9" s="20"/>
      <c r="M9" s="11"/>
      <c r="O9" s="6"/>
      <c r="P9" s="6"/>
      <c r="Q9" s="6"/>
      <c r="R9" s="36"/>
    </row>
    <row r="10" spans="1:19" s="8" customFormat="1" ht="21.65" customHeight="1">
      <c r="C10" s="12"/>
      <c r="D10" s="21"/>
      <c r="E10" s="11" t="s">
        <v>2</v>
      </c>
      <c r="F10" s="11"/>
      <c r="G10" s="11" t="s">
        <v>145</v>
      </c>
      <c r="H10" s="11"/>
      <c r="I10" s="11" t="s">
        <v>130</v>
      </c>
      <c r="J10" s="11"/>
      <c r="K10" s="11" t="s">
        <v>130</v>
      </c>
      <c r="L10" s="11"/>
      <c r="M10" s="11" t="s">
        <v>135</v>
      </c>
      <c r="O10" s="11"/>
      <c r="P10" s="20"/>
      <c r="R10" s="11"/>
    </row>
    <row r="11" spans="1:19" s="8" customFormat="1" ht="21.65" customHeight="1">
      <c r="C11" s="66" t="s">
        <v>0</v>
      </c>
      <c r="E11" s="11" t="s">
        <v>3</v>
      </c>
      <c r="F11" s="11"/>
      <c r="G11" s="11" t="s">
        <v>146</v>
      </c>
      <c r="H11" s="11"/>
      <c r="I11" s="11" t="s">
        <v>131</v>
      </c>
      <c r="J11" s="11"/>
      <c r="K11" s="11" t="s">
        <v>131</v>
      </c>
      <c r="L11" s="11"/>
      <c r="M11" s="8" t="s">
        <v>136</v>
      </c>
      <c r="O11" s="11" t="s">
        <v>126</v>
      </c>
      <c r="Q11" s="8" t="s">
        <v>4</v>
      </c>
      <c r="S11" s="11" t="s">
        <v>120</v>
      </c>
    </row>
    <row r="12" spans="1:19" s="8" customFormat="1" ht="21.65" customHeight="1">
      <c r="C12" s="12"/>
      <c r="E12" s="112" t="s">
        <v>78</v>
      </c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</row>
    <row r="13" spans="1:19" s="8" customFormat="1" ht="21.65" customHeight="1">
      <c r="A13" s="106" t="s">
        <v>172</v>
      </c>
      <c r="C13" s="12"/>
      <c r="E13" s="11"/>
      <c r="F13" s="11"/>
      <c r="G13" s="11"/>
      <c r="H13" s="11"/>
      <c r="I13" s="11"/>
      <c r="J13" s="11"/>
      <c r="K13" s="11"/>
      <c r="L13" s="11"/>
      <c r="M13" s="11"/>
      <c r="O13" s="11"/>
      <c r="S13" s="11"/>
    </row>
    <row r="14" spans="1:19" s="8" customFormat="1" ht="21.65" customHeight="1">
      <c r="A14" s="1" t="s">
        <v>69</v>
      </c>
      <c r="C14" s="12"/>
      <c r="E14" s="50">
        <v>20000000</v>
      </c>
      <c r="F14" s="64"/>
      <c r="G14" s="50">
        <v>10598915</v>
      </c>
      <c r="H14" s="64"/>
      <c r="I14" s="50">
        <v>-414166</v>
      </c>
      <c r="J14" s="64"/>
      <c r="K14" s="50">
        <v>-1873686</v>
      </c>
      <c r="L14" s="64"/>
      <c r="M14" s="50">
        <f>I14+K14</f>
        <v>-2287852</v>
      </c>
      <c r="N14" s="64"/>
      <c r="O14" s="50">
        <v>979000</v>
      </c>
      <c r="P14" s="64"/>
      <c r="Q14" s="50">
        <v>6039690</v>
      </c>
      <c r="R14" s="63"/>
      <c r="S14" s="50">
        <f>SUM(E14:G14,M14:Q14)</f>
        <v>35329753</v>
      </c>
    </row>
    <row r="15" spans="1:19" s="8" customFormat="1" ht="21.65" customHeight="1">
      <c r="A15" s="1"/>
      <c r="C15" s="12"/>
      <c r="E15" s="50"/>
      <c r="F15" s="64"/>
      <c r="G15" s="50"/>
      <c r="H15" s="64"/>
      <c r="I15" s="50"/>
      <c r="J15" s="64"/>
      <c r="K15" s="50"/>
      <c r="L15" s="64"/>
      <c r="M15" s="50"/>
      <c r="N15" s="64"/>
      <c r="O15" s="50"/>
      <c r="P15" s="64"/>
      <c r="Q15" s="50"/>
      <c r="R15" s="63"/>
      <c r="S15" s="50"/>
    </row>
    <row r="16" spans="1:19" s="8" customFormat="1" ht="21.65" customHeight="1">
      <c r="A16" s="1" t="s">
        <v>147</v>
      </c>
      <c r="C16" s="12"/>
      <c r="E16" s="16"/>
      <c r="F16" s="18"/>
      <c r="G16" s="16"/>
      <c r="H16" s="18"/>
      <c r="I16" s="16"/>
      <c r="J16" s="18"/>
      <c r="K16" s="16"/>
      <c r="L16" s="18"/>
      <c r="M16" s="16"/>
      <c r="N16" s="18"/>
      <c r="O16" s="16"/>
      <c r="P16" s="18"/>
      <c r="Q16" s="16"/>
      <c r="S16" s="16"/>
    </row>
    <row r="17" spans="1:20" s="8" customFormat="1" ht="21.65" customHeight="1">
      <c r="A17" s="6" t="s">
        <v>149</v>
      </c>
      <c r="C17" s="12"/>
      <c r="E17" s="16">
        <v>0</v>
      </c>
      <c r="F17" s="62"/>
      <c r="G17" s="16">
        <v>0</v>
      </c>
      <c r="H17" s="62"/>
      <c r="I17" s="16">
        <v>0</v>
      </c>
      <c r="J17" s="62"/>
      <c r="K17" s="16">
        <v>0</v>
      </c>
      <c r="L17" s="62"/>
      <c r="M17" s="16">
        <f>I17+K17</f>
        <v>0</v>
      </c>
      <c r="N17" s="18"/>
      <c r="O17" s="16">
        <v>0</v>
      </c>
      <c r="P17" s="18"/>
      <c r="Q17" s="16">
        <v>526483</v>
      </c>
      <c r="R17" s="16"/>
      <c r="S17" s="16">
        <f>SUM(E17:G17,M17:Q17)</f>
        <v>526483</v>
      </c>
    </row>
    <row r="18" spans="1:20" s="8" customFormat="1" ht="21.65" customHeight="1">
      <c r="A18" s="6" t="s">
        <v>148</v>
      </c>
      <c r="C18" s="12"/>
      <c r="E18" s="42">
        <v>0</v>
      </c>
      <c r="F18" s="62"/>
      <c r="G18" s="42">
        <v>0</v>
      </c>
      <c r="H18" s="62"/>
      <c r="I18" s="42">
        <v>163006</v>
      </c>
      <c r="J18" s="62"/>
      <c r="K18" s="42">
        <v>-264021</v>
      </c>
      <c r="L18" s="62"/>
      <c r="M18" s="42">
        <f>I18+K18</f>
        <v>-101015</v>
      </c>
      <c r="N18" s="18"/>
      <c r="O18" s="42">
        <v>0</v>
      </c>
      <c r="P18" s="18"/>
      <c r="Q18" s="42">
        <v>0</v>
      </c>
      <c r="R18" s="16"/>
      <c r="S18" s="42">
        <f>SUM(E18:G18,M18:Q18)</f>
        <v>-101015</v>
      </c>
    </row>
    <row r="19" spans="1:20" s="8" customFormat="1" ht="21.65" customHeight="1">
      <c r="A19" s="1" t="s">
        <v>150</v>
      </c>
      <c r="B19" s="63"/>
      <c r="C19" s="58"/>
      <c r="D19" s="63"/>
      <c r="E19" s="55">
        <f>E18+E17</f>
        <v>0</v>
      </c>
      <c r="F19" s="64"/>
      <c r="G19" s="55">
        <f>G18+G17</f>
        <v>0</v>
      </c>
      <c r="H19" s="64"/>
      <c r="I19" s="55">
        <f>I18+I17</f>
        <v>163006</v>
      </c>
      <c r="J19" s="64"/>
      <c r="K19" s="55">
        <f>K18+K17</f>
        <v>-264021</v>
      </c>
      <c r="L19" s="64"/>
      <c r="M19" s="55">
        <f>M18+M17</f>
        <v>-101015</v>
      </c>
      <c r="N19" s="64"/>
      <c r="O19" s="55">
        <f>O18+O17</f>
        <v>0</v>
      </c>
      <c r="P19" s="64"/>
      <c r="Q19" s="55">
        <f>Q18+Q17</f>
        <v>526483</v>
      </c>
      <c r="R19" s="50"/>
      <c r="S19" s="55">
        <f>S18+S17</f>
        <v>425468</v>
      </c>
    </row>
    <row r="20" spans="1:20" s="8" customFormat="1" ht="21.65" customHeight="1">
      <c r="A20" s="1"/>
      <c r="B20" s="63"/>
      <c r="C20" s="58"/>
      <c r="D20" s="63"/>
      <c r="E20" s="50"/>
      <c r="F20" s="64"/>
      <c r="G20" s="50"/>
      <c r="H20" s="64"/>
      <c r="I20" s="50"/>
      <c r="J20" s="64"/>
      <c r="K20" s="50"/>
      <c r="L20" s="64"/>
      <c r="M20" s="50"/>
      <c r="N20" s="64"/>
      <c r="O20" s="50"/>
      <c r="P20" s="64"/>
      <c r="Q20" s="50"/>
      <c r="R20" s="50"/>
      <c r="S20" s="50"/>
    </row>
    <row r="21" spans="1:20" s="8" customFormat="1" ht="21.65" customHeight="1" thickBot="1">
      <c r="A21" s="1" t="s">
        <v>68</v>
      </c>
      <c r="C21" s="12"/>
      <c r="E21" s="54">
        <f>SUM(E14:E14,E19)</f>
        <v>20000000</v>
      </c>
      <c r="F21" s="65"/>
      <c r="G21" s="54">
        <f>SUM(G14:G14,G19)</f>
        <v>10598915</v>
      </c>
      <c r="H21" s="65"/>
      <c r="I21" s="54">
        <f>SUM(I14:I14,I19)</f>
        <v>-251160</v>
      </c>
      <c r="J21" s="65"/>
      <c r="K21" s="54">
        <f>SUM(K14:K14,K19)</f>
        <v>-2137707</v>
      </c>
      <c r="L21" s="65"/>
      <c r="M21" s="54">
        <f>SUM(M14:M14,M19)</f>
        <v>-2388867</v>
      </c>
      <c r="N21" s="63"/>
      <c r="O21" s="54">
        <f>SUM(O14:O14,O19)</f>
        <v>979000</v>
      </c>
      <c r="P21" s="63"/>
      <c r="Q21" s="54">
        <f>SUM(Q14:Q14,Q19)</f>
        <v>6566173</v>
      </c>
      <c r="R21" s="63"/>
      <c r="S21" s="54">
        <f>SUM(S14:S14,S19)</f>
        <v>35755221</v>
      </c>
    </row>
    <row r="22" spans="1:20" s="8" customFormat="1" ht="21.65" customHeight="1" thickTop="1">
      <c r="A22" s="6"/>
      <c r="C22" s="12"/>
      <c r="E22" s="17"/>
      <c r="F22" s="11"/>
      <c r="G22" s="17"/>
      <c r="H22" s="11"/>
      <c r="I22" s="16"/>
      <c r="J22" s="11"/>
      <c r="K22" s="16"/>
      <c r="L22" s="11"/>
      <c r="M22" s="16"/>
      <c r="O22" s="17"/>
      <c r="Q22" s="17"/>
      <c r="S22" s="17"/>
    </row>
    <row r="23" spans="1:20" s="8" customFormat="1" ht="21.65" customHeight="1">
      <c r="A23" s="106" t="s">
        <v>171</v>
      </c>
      <c r="C23" s="12"/>
      <c r="E23" s="17"/>
      <c r="F23" s="104"/>
      <c r="G23" s="17"/>
      <c r="H23" s="104"/>
      <c r="I23" s="16"/>
      <c r="J23" s="104"/>
      <c r="K23" s="16"/>
      <c r="L23" s="104"/>
      <c r="M23" s="16"/>
      <c r="O23" s="17"/>
      <c r="Q23" s="17"/>
      <c r="S23" s="17"/>
    </row>
    <row r="24" spans="1:20" s="8" customFormat="1" ht="21.65" customHeight="1">
      <c r="A24" s="1" t="s">
        <v>76</v>
      </c>
      <c r="C24" s="12"/>
      <c r="E24" s="50">
        <v>20000000</v>
      </c>
      <c r="F24" s="64"/>
      <c r="G24" s="50">
        <v>10598915</v>
      </c>
      <c r="H24" s="64"/>
      <c r="I24" s="50">
        <v>-167768</v>
      </c>
      <c r="J24" s="64"/>
      <c r="K24" s="50">
        <v>-2611691</v>
      </c>
      <c r="L24" s="64"/>
      <c r="M24" s="50">
        <f>I24+K24</f>
        <v>-2779459</v>
      </c>
      <c r="N24" s="64"/>
      <c r="O24" s="50">
        <v>1064000</v>
      </c>
      <c r="P24" s="64"/>
      <c r="Q24" s="50">
        <v>6733786</v>
      </c>
      <c r="R24" s="63"/>
      <c r="S24" s="50">
        <f>SUM(E24:G24,M24:Q24)</f>
        <v>35617242</v>
      </c>
      <c r="T24" s="68"/>
    </row>
    <row r="25" spans="1:20" s="8" customFormat="1" ht="21.65" customHeight="1">
      <c r="A25" s="1"/>
      <c r="C25" s="12"/>
      <c r="E25" s="50"/>
      <c r="F25" s="64"/>
      <c r="G25" s="50"/>
      <c r="H25" s="64"/>
      <c r="I25" s="50"/>
      <c r="J25" s="64"/>
      <c r="K25" s="50"/>
      <c r="L25" s="64"/>
      <c r="M25" s="50"/>
      <c r="N25" s="64"/>
      <c r="O25" s="50"/>
      <c r="P25" s="64"/>
      <c r="Q25" s="50"/>
      <c r="R25" s="63"/>
      <c r="S25" s="50"/>
      <c r="T25" s="68"/>
    </row>
    <row r="26" spans="1:20" s="8" customFormat="1" ht="21.65" customHeight="1">
      <c r="A26" s="1" t="s">
        <v>147</v>
      </c>
      <c r="C26" s="12"/>
      <c r="E26" s="16"/>
      <c r="F26" s="18"/>
      <c r="G26" s="16"/>
      <c r="H26" s="18"/>
      <c r="I26" s="16"/>
      <c r="J26" s="18"/>
      <c r="K26" s="16"/>
      <c r="L26" s="18"/>
      <c r="M26" s="16"/>
      <c r="N26" s="18"/>
      <c r="O26" s="16"/>
      <c r="P26" s="18"/>
      <c r="Q26" s="16"/>
      <c r="S26" s="16"/>
    </row>
    <row r="27" spans="1:20" s="8" customFormat="1" ht="21.65" customHeight="1">
      <c r="A27" s="6" t="s">
        <v>149</v>
      </c>
      <c r="C27" s="12"/>
      <c r="E27" s="16">
        <v>0</v>
      </c>
      <c r="F27" s="62"/>
      <c r="G27" s="16">
        <v>0</v>
      </c>
      <c r="H27" s="62"/>
      <c r="I27" s="16">
        <v>0</v>
      </c>
      <c r="J27" s="62"/>
      <c r="K27" s="16">
        <v>0</v>
      </c>
      <c r="L27" s="62"/>
      <c r="M27" s="16">
        <f>I27+K27</f>
        <v>0</v>
      </c>
      <c r="N27" s="18"/>
      <c r="O27" s="16">
        <v>0</v>
      </c>
      <c r="P27" s="18"/>
      <c r="Q27" s="16">
        <v>370343</v>
      </c>
      <c r="R27" s="16"/>
      <c r="S27" s="16">
        <f>SUM(E27:G27,M27:Q27)</f>
        <v>370343</v>
      </c>
    </row>
    <row r="28" spans="1:20" s="8" customFormat="1" ht="21.65" customHeight="1">
      <c r="A28" s="6" t="s">
        <v>148</v>
      </c>
      <c r="C28" s="12"/>
      <c r="E28" s="42">
        <v>0</v>
      </c>
      <c r="F28" s="62"/>
      <c r="G28" s="42">
        <v>0</v>
      </c>
      <c r="H28" s="62"/>
      <c r="I28" s="42">
        <v>215415</v>
      </c>
      <c r="J28" s="62"/>
      <c r="K28" s="42">
        <v>99270</v>
      </c>
      <c r="L28" s="62"/>
      <c r="M28" s="42">
        <f>I28+K28</f>
        <v>314685</v>
      </c>
      <c r="N28" s="18"/>
      <c r="O28" s="42">
        <v>0</v>
      </c>
      <c r="P28" s="18"/>
      <c r="Q28" s="42">
        <v>0</v>
      </c>
      <c r="R28" s="16"/>
      <c r="S28" s="42">
        <f>SUM(E28:G28,M28:Q28)</f>
        <v>314685</v>
      </c>
    </row>
    <row r="29" spans="1:20" s="8" customFormat="1" ht="21.65" customHeight="1">
      <c r="A29" s="1" t="s">
        <v>150</v>
      </c>
      <c r="C29" s="12"/>
      <c r="E29" s="55">
        <f>SUM(E27:E28)</f>
        <v>0</v>
      </c>
      <c r="F29" s="64"/>
      <c r="G29" s="55">
        <f>SUM(G27:G28)</f>
        <v>0</v>
      </c>
      <c r="H29" s="64"/>
      <c r="I29" s="55">
        <f>SUM(I27:I28)</f>
        <v>215415</v>
      </c>
      <c r="J29" s="64"/>
      <c r="K29" s="55">
        <f>SUM(K27:K28)</f>
        <v>99270</v>
      </c>
      <c r="L29" s="64"/>
      <c r="M29" s="55">
        <f>SUM(M27:M28)</f>
        <v>314685</v>
      </c>
      <c r="N29" s="64"/>
      <c r="O29" s="55">
        <f>SUM(O27:O28)</f>
        <v>0</v>
      </c>
      <c r="P29" s="64"/>
      <c r="Q29" s="55">
        <f>SUM(Q27:Q28)</f>
        <v>370343</v>
      </c>
      <c r="R29" s="50"/>
      <c r="S29" s="55">
        <f>SUM(S27:S28)</f>
        <v>685028</v>
      </c>
    </row>
    <row r="30" spans="1:20" s="8" customFormat="1" ht="21.65" customHeight="1">
      <c r="A30" s="1"/>
      <c r="C30" s="12"/>
      <c r="E30" s="50"/>
      <c r="F30" s="64"/>
      <c r="G30" s="50"/>
      <c r="H30" s="64"/>
      <c r="I30" s="50"/>
      <c r="J30" s="64"/>
      <c r="K30" s="50"/>
      <c r="L30" s="64"/>
      <c r="M30" s="50"/>
      <c r="N30" s="64"/>
      <c r="O30" s="50"/>
      <c r="P30" s="64"/>
      <c r="Q30" s="50"/>
      <c r="R30" s="50"/>
      <c r="S30" s="50"/>
    </row>
    <row r="31" spans="1:20" s="63" customFormat="1" ht="21.65" customHeight="1">
      <c r="A31" s="1" t="s">
        <v>151</v>
      </c>
      <c r="C31" s="12">
        <v>5.0999999999999996</v>
      </c>
      <c r="E31" s="84">
        <v>0</v>
      </c>
      <c r="F31" s="85"/>
      <c r="G31" s="84">
        <v>0</v>
      </c>
      <c r="H31" s="85"/>
      <c r="I31" s="84">
        <v>0</v>
      </c>
      <c r="J31" s="85"/>
      <c r="K31" s="84">
        <v>325709</v>
      </c>
      <c r="L31" s="85"/>
      <c r="M31" s="84">
        <f>I31+K31</f>
        <v>325709</v>
      </c>
      <c r="N31" s="64">
        <v>0</v>
      </c>
      <c r="O31" s="84">
        <v>0</v>
      </c>
      <c r="P31" s="64">
        <v>0</v>
      </c>
      <c r="Q31" s="84">
        <f>-K31</f>
        <v>-325709</v>
      </c>
      <c r="R31" s="50">
        <v>0</v>
      </c>
      <c r="S31" s="84">
        <f>SUM(E31:G31,M31:Q31)</f>
        <v>0</v>
      </c>
    </row>
    <row r="32" spans="1:20" s="8" customFormat="1" ht="21.65" customHeight="1">
      <c r="A32" s="1"/>
      <c r="C32" s="12"/>
      <c r="E32" s="50"/>
      <c r="F32" s="64"/>
      <c r="G32" s="50"/>
      <c r="H32" s="64"/>
      <c r="I32" s="50"/>
      <c r="J32" s="64"/>
      <c r="K32" s="50"/>
      <c r="L32" s="64"/>
      <c r="M32" s="50"/>
      <c r="N32" s="64"/>
      <c r="O32" s="50"/>
      <c r="P32" s="64"/>
      <c r="Q32" s="50"/>
      <c r="R32" s="50"/>
      <c r="S32" s="50"/>
    </row>
    <row r="33" spans="1:19" s="8" customFormat="1" ht="21.65" customHeight="1" thickBot="1">
      <c r="A33" s="1" t="s">
        <v>77</v>
      </c>
      <c r="C33" s="12"/>
      <c r="E33" s="54">
        <f>SUM(E24:E24,E29,E31)</f>
        <v>20000000</v>
      </c>
      <c r="F33" s="65"/>
      <c r="G33" s="54">
        <f>SUM(G24:G24,G29,G31)</f>
        <v>10598915</v>
      </c>
      <c r="H33" s="65"/>
      <c r="I33" s="54">
        <f>SUM(I24:I24,I29,I31)</f>
        <v>47647</v>
      </c>
      <c r="J33" s="65"/>
      <c r="K33" s="54">
        <f>SUM(K24:K24,K29,K31)</f>
        <v>-2186712</v>
      </c>
      <c r="L33" s="65"/>
      <c r="M33" s="54">
        <f>SUM(M24:M24,M29,M31)</f>
        <v>-2139065</v>
      </c>
      <c r="N33" s="65"/>
      <c r="O33" s="54">
        <f>SUM(O24:O24,O29,O31)</f>
        <v>1064000</v>
      </c>
      <c r="P33" s="63"/>
      <c r="Q33" s="54">
        <f>SUM(Q24:Q24,Q29,Q31)</f>
        <v>6778420</v>
      </c>
      <c r="R33" s="63"/>
      <c r="S33" s="54">
        <f>SUM(S24:S24,S29,S31)</f>
        <v>36302270</v>
      </c>
    </row>
    <row r="34" spans="1:19" ht="21.65" customHeight="1" thickTop="1">
      <c r="A34" s="1"/>
      <c r="D34" s="6"/>
      <c r="E34" s="86"/>
      <c r="F34" s="59"/>
      <c r="G34" s="86"/>
      <c r="H34" s="59"/>
      <c r="I34" s="86"/>
      <c r="J34" s="59"/>
      <c r="K34" s="86"/>
      <c r="L34" s="59"/>
      <c r="M34" s="86"/>
      <c r="N34" s="59"/>
      <c r="O34" s="86"/>
      <c r="P34" s="59"/>
      <c r="Q34" s="86"/>
      <c r="R34" s="59"/>
      <c r="S34" s="87"/>
    </row>
    <row r="35" spans="1:19" ht="21.65" customHeight="1">
      <c r="A35" s="10"/>
      <c r="D35" s="6"/>
      <c r="E35" s="60"/>
      <c r="F35" s="61"/>
      <c r="G35" s="60"/>
      <c r="H35" s="61"/>
      <c r="I35" s="60"/>
      <c r="J35" s="61"/>
      <c r="K35" s="60"/>
      <c r="L35" s="61"/>
      <c r="M35" s="60"/>
      <c r="N35" s="60"/>
      <c r="O35" s="60"/>
      <c r="P35" s="60"/>
      <c r="Q35" s="60"/>
      <c r="R35" s="60"/>
      <c r="S35" s="60"/>
    </row>
    <row r="36" spans="1:19" ht="21.65" customHeight="1">
      <c r="A36" s="1"/>
      <c r="D36" s="6"/>
      <c r="E36" s="60"/>
      <c r="F36" s="61"/>
      <c r="G36" s="60"/>
      <c r="H36" s="61"/>
      <c r="I36" s="60"/>
      <c r="J36" s="61"/>
      <c r="K36" s="60"/>
      <c r="L36" s="61"/>
      <c r="M36" s="60"/>
      <c r="N36" s="60"/>
      <c r="O36" s="60"/>
      <c r="P36" s="60"/>
      <c r="Q36" s="60"/>
      <c r="R36" s="60"/>
      <c r="S36" s="60"/>
    </row>
    <row r="37" spans="1:19" ht="21.65" customHeight="1">
      <c r="B37" s="10"/>
    </row>
  </sheetData>
  <mergeCells count="3">
    <mergeCell ref="E12:S12"/>
    <mergeCell ref="I4:M4"/>
    <mergeCell ref="O4:Q4"/>
  </mergeCells>
  <pageMargins left="0.7" right="0.7" top="0.48" bottom="0.5" header="0.5" footer="0.5"/>
  <pageSetup paperSize="9" scale="62" firstPageNumber="7" orientation="landscape" useFirstPageNumber="1" r:id="rId1"/>
  <headerFooter alignWithMargins="0">
    <oddFooter>&amp;L&amp;"Times New Roman,Regular"&amp;11 The accompanying notes form an integral part of the interim financial statements.
&amp;C&amp;"Times New Roman,Regular"&amp;11&amp;P</oddFooter>
  </headerFooter>
  <ignoredErrors>
    <ignoredError sqref="L33 F3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2"/>
  <sheetViews>
    <sheetView showGridLines="0" view="pageBreakPreview" zoomScale="80" zoomScaleNormal="70" zoomScaleSheetLayoutView="80" workbookViewId="0"/>
  </sheetViews>
  <sheetFormatPr defaultColWidth="10.81640625" defaultRowHeight="21.65" customHeight="1"/>
  <cols>
    <col min="1" max="1" width="74.26953125" style="6" customWidth="1"/>
    <col min="2" max="2" width="5.1796875" style="6" customWidth="1"/>
    <col min="3" max="3" width="0.81640625" style="6" customWidth="1"/>
    <col min="4" max="4" width="15" style="20" customWidth="1"/>
    <col min="5" max="5" width="1.1796875" style="6" customWidth="1"/>
    <col min="6" max="6" width="15" style="20" customWidth="1"/>
    <col min="7" max="16384" width="10.81640625" style="6"/>
  </cols>
  <sheetData>
    <row r="1" spans="1:6" ht="21.65" customHeight="1">
      <c r="A1" s="30" t="s">
        <v>50</v>
      </c>
      <c r="B1" s="1"/>
      <c r="D1" s="4"/>
      <c r="E1" s="3"/>
      <c r="F1" s="36"/>
    </row>
    <row r="2" spans="1:6" ht="21.65" customHeight="1">
      <c r="A2" s="31" t="s">
        <v>104</v>
      </c>
      <c r="B2" s="1"/>
      <c r="D2" s="4"/>
      <c r="E2" s="3"/>
      <c r="F2" s="4"/>
    </row>
    <row r="3" spans="1:6" ht="21.65" customHeight="1">
      <c r="A3" s="31"/>
      <c r="B3" s="1"/>
      <c r="D3" s="109"/>
      <c r="E3" s="109"/>
      <c r="F3" s="109"/>
    </row>
    <row r="4" spans="1:6" ht="21.65" customHeight="1">
      <c r="A4" s="31"/>
      <c r="B4" s="1"/>
      <c r="D4" s="110" t="s">
        <v>79</v>
      </c>
      <c r="E4" s="110"/>
      <c r="F4" s="110"/>
    </row>
    <row r="5" spans="1:6" ht="21.65" customHeight="1">
      <c r="D5" s="111" t="s">
        <v>80</v>
      </c>
      <c r="E5" s="110"/>
      <c r="F5" s="110"/>
    </row>
    <row r="6" spans="1:6" ht="21.65" customHeight="1">
      <c r="D6" s="9">
        <v>2024</v>
      </c>
      <c r="F6" s="9">
        <v>2023</v>
      </c>
    </row>
    <row r="7" spans="1:6" ht="21.65" customHeight="1">
      <c r="D7" s="107" t="s">
        <v>78</v>
      </c>
      <c r="E7" s="107"/>
      <c r="F7" s="107"/>
    </row>
    <row r="8" spans="1:6" ht="21.65" customHeight="1">
      <c r="A8" s="52" t="s">
        <v>7</v>
      </c>
      <c r="B8" s="1"/>
    </row>
    <row r="9" spans="1:6" ht="21.65" customHeight="1">
      <c r="A9" s="6" t="s">
        <v>98</v>
      </c>
      <c r="C9" s="67"/>
      <c r="D9" s="68">
        <v>456619</v>
      </c>
      <c r="E9" s="68"/>
      <c r="F9" s="68">
        <v>645676</v>
      </c>
    </row>
    <row r="10" spans="1:6" ht="21.65" customHeight="1">
      <c r="A10" s="76" t="s">
        <v>99</v>
      </c>
      <c r="B10" s="10"/>
      <c r="D10" s="68"/>
      <c r="E10" s="68"/>
      <c r="F10" s="68"/>
    </row>
    <row r="11" spans="1:6" ht="21.65" customHeight="1">
      <c r="A11" s="76" t="s">
        <v>100</v>
      </c>
      <c r="B11" s="10"/>
      <c r="D11" s="68"/>
      <c r="E11" s="68"/>
      <c r="F11" s="68"/>
    </row>
    <row r="12" spans="1:6" ht="21.65" customHeight="1">
      <c r="A12" s="22" t="s">
        <v>16</v>
      </c>
      <c r="B12" s="22"/>
      <c r="D12" s="99">
        <v>108370</v>
      </c>
      <c r="E12" s="68"/>
      <c r="F12" s="68">
        <v>108728</v>
      </c>
    </row>
    <row r="13" spans="1:6" ht="21.65" customHeight="1">
      <c r="A13" s="22" t="s">
        <v>61</v>
      </c>
      <c r="B13" s="22"/>
      <c r="D13" s="99">
        <v>526603</v>
      </c>
      <c r="E13" s="68"/>
      <c r="F13" s="68">
        <v>472790</v>
      </c>
    </row>
    <row r="14" spans="1:6" ht="21.65" customHeight="1">
      <c r="A14" s="22" t="s">
        <v>66</v>
      </c>
      <c r="B14" s="22"/>
      <c r="D14" s="99">
        <v>11652</v>
      </c>
      <c r="E14" s="68"/>
      <c r="F14" s="68">
        <v>10745</v>
      </c>
    </row>
    <row r="15" spans="1:6" ht="21.65" customHeight="1">
      <c r="A15" s="22" t="s">
        <v>67</v>
      </c>
      <c r="B15" s="22"/>
      <c r="D15" s="99">
        <v>61839</v>
      </c>
      <c r="E15" s="68"/>
      <c r="F15" s="68">
        <v>211</v>
      </c>
    </row>
    <row r="16" spans="1:6" ht="21.65" customHeight="1">
      <c r="A16" s="22" t="s">
        <v>73</v>
      </c>
      <c r="B16" s="22"/>
      <c r="D16" s="99">
        <v>-393883</v>
      </c>
      <c r="E16" s="68"/>
      <c r="F16" s="68">
        <v>156610</v>
      </c>
    </row>
    <row r="17" spans="1:6" ht="21.65" customHeight="1">
      <c r="A17" s="22" t="s">
        <v>174</v>
      </c>
      <c r="B17" s="22"/>
      <c r="D17" s="99">
        <v>-4</v>
      </c>
      <c r="E17" s="68"/>
      <c r="F17" s="68">
        <v>-43</v>
      </c>
    </row>
    <row r="18" spans="1:6" ht="21.65" customHeight="1">
      <c r="A18" s="22" t="s">
        <v>154</v>
      </c>
      <c r="B18" s="22"/>
      <c r="D18" s="99">
        <v>304</v>
      </c>
      <c r="E18" s="68"/>
      <c r="F18" s="68">
        <v>39</v>
      </c>
    </row>
    <row r="19" spans="1:6" ht="21.65" customHeight="1">
      <c r="A19" s="22" t="s">
        <v>63</v>
      </c>
      <c r="B19" s="22"/>
      <c r="D19" s="99">
        <v>-7350</v>
      </c>
      <c r="E19" s="68"/>
      <c r="F19" s="68">
        <v>-10856</v>
      </c>
    </row>
    <row r="20" spans="1:6" ht="21.65" customHeight="1">
      <c r="A20" s="22" t="s">
        <v>22</v>
      </c>
      <c r="B20" s="22"/>
      <c r="D20" s="99">
        <v>-1736353</v>
      </c>
      <c r="E20" s="68"/>
      <c r="F20" s="68">
        <v>-1730588</v>
      </c>
    </row>
    <row r="21" spans="1:6" ht="21.65" customHeight="1">
      <c r="A21" s="22" t="s">
        <v>41</v>
      </c>
      <c r="B21" s="22"/>
      <c r="D21" s="100">
        <v>-56139</v>
      </c>
      <c r="E21" s="60"/>
      <c r="F21" s="60">
        <v>-115676</v>
      </c>
    </row>
    <row r="22" spans="1:6" ht="21.65" customHeight="1">
      <c r="A22" s="6" t="s">
        <v>23</v>
      </c>
      <c r="D22" s="101">
        <v>2858511</v>
      </c>
      <c r="E22" s="68"/>
      <c r="F22" s="68">
        <v>2194128</v>
      </c>
    </row>
    <row r="23" spans="1:6" ht="21.65" customHeight="1">
      <c r="A23" s="22" t="s">
        <v>24</v>
      </c>
      <c r="B23" s="22"/>
      <c r="D23" s="100">
        <v>-1408151</v>
      </c>
      <c r="E23" s="60"/>
      <c r="F23" s="60">
        <v>-786931</v>
      </c>
    </row>
    <row r="24" spans="1:6" ht="21.65" customHeight="1">
      <c r="A24" s="22" t="s">
        <v>55</v>
      </c>
      <c r="B24" s="22"/>
      <c r="D24" s="102">
        <v>-13359</v>
      </c>
      <c r="E24" s="60"/>
      <c r="F24" s="69">
        <v>-18522</v>
      </c>
    </row>
    <row r="25" spans="1:6" ht="21.65" customHeight="1">
      <c r="A25" s="10" t="s">
        <v>101</v>
      </c>
      <c r="B25" s="70"/>
      <c r="D25" s="68">
        <f>SUM(D9:D24)</f>
        <v>408659</v>
      </c>
      <c r="E25" s="68"/>
      <c r="F25" s="68">
        <f>SUM(F9:F24)</f>
        <v>926311</v>
      </c>
    </row>
    <row r="26" spans="1:6" ht="21.65" customHeight="1">
      <c r="A26" s="10"/>
      <c r="B26" s="70"/>
      <c r="D26" s="68"/>
      <c r="E26" s="68"/>
      <c r="F26" s="68"/>
    </row>
    <row r="27" spans="1:6" ht="21.65" customHeight="1">
      <c r="A27" s="76" t="s">
        <v>161</v>
      </c>
      <c r="B27" s="10"/>
      <c r="D27" s="68"/>
      <c r="E27" s="68"/>
      <c r="F27" s="68"/>
    </row>
    <row r="28" spans="1:6" ht="21.65" customHeight="1">
      <c r="A28" s="22" t="s">
        <v>5</v>
      </c>
      <c r="B28" s="22"/>
      <c r="D28" s="68">
        <v>11155819</v>
      </c>
      <c r="E28" s="68"/>
      <c r="F28" s="68">
        <v>21868100</v>
      </c>
    </row>
    <row r="29" spans="1:6" ht="21.65" customHeight="1">
      <c r="A29" s="22" t="s">
        <v>30</v>
      </c>
      <c r="B29" s="22"/>
      <c r="D29" s="68">
        <v>-2115364</v>
      </c>
      <c r="E29" s="68"/>
      <c r="F29" s="68">
        <v>-3076192</v>
      </c>
    </row>
    <row r="30" spans="1:6" ht="21.65" customHeight="1">
      <c r="A30" s="22" t="s">
        <v>155</v>
      </c>
      <c r="B30" s="22"/>
      <c r="D30" s="68">
        <v>117196</v>
      </c>
      <c r="E30" s="68"/>
      <c r="F30" s="68">
        <v>3556</v>
      </c>
    </row>
    <row r="31" spans="1:6" ht="21.65" customHeight="1">
      <c r="A31" s="22" t="s">
        <v>8</v>
      </c>
      <c r="B31" s="22"/>
      <c r="D31" s="68">
        <v>-135404</v>
      </c>
      <c r="E31" s="68"/>
      <c r="F31" s="68">
        <v>130987</v>
      </c>
    </row>
    <row r="32" spans="1:6" ht="21.65" customHeight="1">
      <c r="A32" s="22"/>
      <c r="B32" s="22"/>
      <c r="D32" s="68"/>
      <c r="E32" s="68"/>
      <c r="F32" s="68"/>
    </row>
    <row r="33" spans="1:6" ht="21.65" customHeight="1">
      <c r="A33" s="77" t="s">
        <v>162</v>
      </c>
      <c r="B33" s="22"/>
      <c r="D33" s="10"/>
      <c r="E33" s="60"/>
      <c r="F33" s="10"/>
    </row>
    <row r="34" spans="1:6" ht="21.65" customHeight="1">
      <c r="A34" s="22" t="s">
        <v>6</v>
      </c>
      <c r="B34" s="22"/>
      <c r="D34" s="61">
        <v>-6144018</v>
      </c>
      <c r="E34" s="61"/>
      <c r="F34" s="61">
        <v>-14254647</v>
      </c>
    </row>
    <row r="35" spans="1:6" ht="21.65" customHeight="1">
      <c r="A35" s="22" t="s">
        <v>5</v>
      </c>
      <c r="B35" s="22"/>
      <c r="D35" s="60">
        <v>-4729871</v>
      </c>
      <c r="E35" s="60"/>
      <c r="F35" s="60">
        <v>-4096343</v>
      </c>
    </row>
    <row r="36" spans="1:6" ht="21.65" customHeight="1">
      <c r="A36" s="6" t="s">
        <v>17</v>
      </c>
      <c r="D36" s="68">
        <v>288929</v>
      </c>
      <c r="E36" s="68"/>
      <c r="F36" s="68">
        <v>677454</v>
      </c>
    </row>
    <row r="37" spans="1:6" ht="21.65" customHeight="1">
      <c r="A37" s="6" t="s">
        <v>45</v>
      </c>
      <c r="D37" s="61">
        <v>-662000</v>
      </c>
      <c r="E37" s="61"/>
      <c r="F37" s="61">
        <v>107</v>
      </c>
    </row>
    <row r="38" spans="1:6" ht="21.65" customHeight="1">
      <c r="A38" s="22" t="s">
        <v>47</v>
      </c>
      <c r="B38" s="22"/>
      <c r="D38" s="61">
        <v>-202586</v>
      </c>
      <c r="E38" s="61"/>
      <c r="F38" s="61">
        <v>-187678</v>
      </c>
    </row>
    <row r="39" spans="1:6" ht="21.65" customHeight="1">
      <c r="A39" s="22" t="s">
        <v>56</v>
      </c>
      <c r="B39" s="22"/>
      <c r="D39" s="68">
        <v>-8830</v>
      </c>
      <c r="E39" s="61"/>
      <c r="F39" s="68">
        <v>3529</v>
      </c>
    </row>
    <row r="40" spans="1:6" ht="21.65" customHeight="1">
      <c r="A40" s="22" t="s">
        <v>65</v>
      </c>
      <c r="B40" s="22"/>
      <c r="D40" s="68">
        <v>17944</v>
      </c>
      <c r="E40" s="61"/>
      <c r="F40" s="68">
        <v>17256</v>
      </c>
    </row>
    <row r="41" spans="1:6" ht="21.65" customHeight="1">
      <c r="A41" s="10" t="s">
        <v>9</v>
      </c>
      <c r="B41" s="10"/>
      <c r="D41" s="61">
        <v>205554</v>
      </c>
      <c r="E41" s="60"/>
      <c r="F41" s="61">
        <v>-173451</v>
      </c>
    </row>
    <row r="42" spans="1:6" ht="21.65" customHeight="1">
      <c r="A42" s="70" t="s">
        <v>156</v>
      </c>
      <c r="B42" s="70"/>
      <c r="D42" s="81">
        <f>SUM(D25:D41)</f>
        <v>-1803972</v>
      </c>
      <c r="E42" s="79"/>
      <c r="F42" s="81">
        <f>SUM(F25:F41)</f>
        <v>1838989</v>
      </c>
    </row>
    <row r="44" spans="1:6" ht="21.65" customHeight="1">
      <c r="A44" s="10"/>
      <c r="B44" s="10"/>
      <c r="D44" s="36"/>
      <c r="E44" s="71"/>
      <c r="F44" s="36"/>
    </row>
    <row r="45" spans="1:6" ht="21.65" customHeight="1">
      <c r="A45" s="30" t="s">
        <v>50</v>
      </c>
      <c r="B45" s="1"/>
      <c r="D45" s="36"/>
      <c r="E45" s="71"/>
      <c r="F45" s="36"/>
    </row>
    <row r="46" spans="1:6" ht="21.65" customHeight="1">
      <c r="A46" s="31" t="s">
        <v>104</v>
      </c>
      <c r="B46" s="1"/>
      <c r="D46" s="4"/>
      <c r="E46" s="3"/>
      <c r="F46" s="4"/>
    </row>
    <row r="47" spans="1:6" ht="21.65" customHeight="1">
      <c r="A47" s="31"/>
      <c r="B47" s="1"/>
      <c r="D47" s="4"/>
      <c r="E47" s="3"/>
      <c r="F47" s="4"/>
    </row>
    <row r="48" spans="1:6" ht="21.65" customHeight="1">
      <c r="A48" s="1"/>
      <c r="B48" s="1"/>
      <c r="D48" s="110" t="s">
        <v>79</v>
      </c>
      <c r="E48" s="110"/>
      <c r="F48" s="110"/>
    </row>
    <row r="49" spans="1:6" ht="21.65" customHeight="1">
      <c r="D49" s="111" t="s">
        <v>80</v>
      </c>
      <c r="E49" s="110"/>
      <c r="F49" s="110"/>
    </row>
    <row r="50" spans="1:6" ht="21.65" customHeight="1">
      <c r="D50" s="9">
        <v>2024</v>
      </c>
      <c r="F50" s="9">
        <v>2023</v>
      </c>
    </row>
    <row r="51" spans="1:6" ht="21.65" customHeight="1">
      <c r="D51" s="107" t="s">
        <v>78</v>
      </c>
      <c r="E51" s="107"/>
      <c r="F51" s="107"/>
    </row>
    <row r="52" spans="1:6" ht="21.65" customHeight="1">
      <c r="A52" s="52" t="s">
        <v>10</v>
      </c>
      <c r="B52" s="1"/>
      <c r="D52" s="114"/>
      <c r="E52" s="114"/>
      <c r="F52" s="114"/>
    </row>
    <row r="53" spans="1:6" ht="21.65" customHeight="1">
      <c r="A53" s="10" t="s">
        <v>165</v>
      </c>
      <c r="B53" s="10"/>
      <c r="D53" s="68">
        <v>83820</v>
      </c>
      <c r="E53" s="60"/>
      <c r="F53" s="68">
        <v>101336</v>
      </c>
    </row>
    <row r="54" spans="1:6" ht="21.65" customHeight="1">
      <c r="A54" s="10" t="s">
        <v>170</v>
      </c>
      <c r="B54" s="10"/>
      <c r="D54" s="60">
        <v>56139</v>
      </c>
      <c r="E54" s="60"/>
      <c r="F54" s="60">
        <v>115676</v>
      </c>
    </row>
    <row r="55" spans="1:6" ht="21.65" customHeight="1">
      <c r="A55" s="10" t="s">
        <v>166</v>
      </c>
      <c r="B55" s="10"/>
      <c r="D55" s="60">
        <v>0</v>
      </c>
      <c r="E55" s="60"/>
      <c r="F55" s="60">
        <v>-532900</v>
      </c>
    </row>
    <row r="56" spans="1:6" ht="21.65" customHeight="1">
      <c r="A56" s="6" t="s">
        <v>177</v>
      </c>
      <c r="B56" s="1"/>
    </row>
    <row r="57" spans="1:6" ht="21.65" customHeight="1">
      <c r="A57" s="6" t="s">
        <v>71</v>
      </c>
      <c r="B57" s="1"/>
      <c r="D57" s="20">
        <v>79176</v>
      </c>
      <c r="F57" s="20">
        <v>4317</v>
      </c>
    </row>
    <row r="58" spans="1:6" ht="21.65" customHeight="1">
      <c r="A58" s="6" t="s">
        <v>167</v>
      </c>
      <c r="D58" s="60"/>
      <c r="E58" s="60"/>
      <c r="F58" s="60"/>
    </row>
    <row r="59" spans="1:6" ht="21.65" customHeight="1">
      <c r="A59" s="6" t="s">
        <v>52</v>
      </c>
      <c r="D59" s="60">
        <v>-45430</v>
      </c>
      <c r="E59" s="60"/>
      <c r="F59" s="60">
        <v>-2818747</v>
      </c>
    </row>
    <row r="60" spans="1:6" ht="21.65" customHeight="1">
      <c r="A60" s="10" t="s">
        <v>163</v>
      </c>
      <c r="B60" s="10"/>
      <c r="D60" s="68"/>
      <c r="E60" s="68"/>
      <c r="F60" s="68"/>
    </row>
    <row r="61" spans="1:6" ht="21.65" customHeight="1">
      <c r="A61" s="10" t="s">
        <v>72</v>
      </c>
      <c r="B61" s="10"/>
      <c r="D61" s="68">
        <v>1227350</v>
      </c>
      <c r="E61" s="68"/>
      <c r="F61" s="68">
        <v>1269867</v>
      </c>
    </row>
    <row r="62" spans="1:6" ht="21.65" customHeight="1">
      <c r="A62" s="10" t="s">
        <v>164</v>
      </c>
      <c r="B62" s="10"/>
      <c r="D62" s="68"/>
      <c r="E62" s="68"/>
      <c r="F62" s="68"/>
    </row>
    <row r="63" spans="1:6" ht="21.65" customHeight="1">
      <c r="A63" s="10" t="s">
        <v>74</v>
      </c>
      <c r="B63" s="10"/>
      <c r="D63" s="68">
        <v>496848</v>
      </c>
      <c r="E63" s="68"/>
      <c r="F63" s="68">
        <v>50579</v>
      </c>
    </row>
    <row r="64" spans="1:6" ht="21.65" customHeight="1">
      <c r="A64" s="6" t="s">
        <v>168</v>
      </c>
      <c r="D64" s="68">
        <v>-64207</v>
      </c>
      <c r="E64" s="68"/>
      <c r="F64" s="68">
        <v>-35845</v>
      </c>
    </row>
    <row r="65" spans="1:6" ht="21.65" customHeight="1">
      <c r="A65" s="6" t="s">
        <v>58</v>
      </c>
      <c r="D65" s="60">
        <v>16</v>
      </c>
      <c r="E65" s="68"/>
      <c r="F65" s="60">
        <v>160</v>
      </c>
    </row>
    <row r="66" spans="1:6" ht="21.65" customHeight="1">
      <c r="A66" s="10" t="s">
        <v>169</v>
      </c>
      <c r="B66" s="10"/>
      <c r="D66" s="68">
        <v>-54401</v>
      </c>
      <c r="E66" s="68"/>
      <c r="F66" s="68">
        <v>-10508</v>
      </c>
    </row>
    <row r="67" spans="1:6" ht="21.65" customHeight="1">
      <c r="A67" s="1" t="s">
        <v>157</v>
      </c>
      <c r="B67" s="1"/>
      <c r="D67" s="78">
        <f>SUM(D53:D66)</f>
        <v>1779311</v>
      </c>
      <c r="E67" s="79"/>
      <c r="F67" s="78">
        <f>SUM(F53:F66)</f>
        <v>-1856065</v>
      </c>
    </row>
    <row r="68" spans="1:6" ht="21.65" customHeight="1">
      <c r="A68" s="1"/>
      <c r="B68" s="1"/>
      <c r="D68" s="68"/>
      <c r="E68" s="60"/>
      <c r="F68" s="68"/>
    </row>
    <row r="69" spans="1:6" ht="21.65" customHeight="1">
      <c r="A69" s="52" t="s">
        <v>49</v>
      </c>
      <c r="B69" s="1"/>
      <c r="D69" s="68"/>
      <c r="E69" s="60"/>
      <c r="F69" s="68"/>
    </row>
    <row r="70" spans="1:6" ht="21.65" customHeight="1">
      <c r="A70" s="6" t="s">
        <v>64</v>
      </c>
      <c r="D70" s="61">
        <v>-57290</v>
      </c>
      <c r="E70" s="60"/>
      <c r="F70" s="61">
        <v>-58405</v>
      </c>
    </row>
    <row r="71" spans="1:6" ht="21.65" customHeight="1">
      <c r="A71" s="1" t="s">
        <v>75</v>
      </c>
      <c r="B71" s="1"/>
      <c r="D71" s="78">
        <f>SUM(D70:D70)</f>
        <v>-57290</v>
      </c>
      <c r="E71" s="79"/>
      <c r="F71" s="78">
        <f>SUM(F70:F70)</f>
        <v>-58405</v>
      </c>
    </row>
    <row r="72" spans="1:6" ht="21.65" customHeight="1">
      <c r="A72" s="1"/>
      <c r="B72" s="1"/>
      <c r="D72" s="68"/>
      <c r="E72" s="60"/>
      <c r="F72" s="68"/>
    </row>
    <row r="73" spans="1:6" ht="21.65" customHeight="1">
      <c r="A73" s="1" t="s">
        <v>158</v>
      </c>
      <c r="B73" s="1"/>
      <c r="D73" s="79">
        <f>D42+D67+D71</f>
        <v>-81951</v>
      </c>
      <c r="E73" s="79"/>
      <c r="F73" s="79">
        <f>F42+F67+F71</f>
        <v>-75481</v>
      </c>
    </row>
    <row r="74" spans="1:6" ht="21.65" customHeight="1">
      <c r="A74" s="6" t="s">
        <v>105</v>
      </c>
      <c r="B74" s="1"/>
      <c r="D74" s="69">
        <v>691375</v>
      </c>
      <c r="E74" s="61"/>
      <c r="F74" s="69">
        <v>704935</v>
      </c>
    </row>
    <row r="75" spans="1:6" ht="21.65" customHeight="1" thickBot="1">
      <c r="A75" s="1" t="s">
        <v>106</v>
      </c>
      <c r="B75" s="1"/>
      <c r="D75" s="80">
        <f>SUM(D73:D74)</f>
        <v>609424</v>
      </c>
      <c r="E75" s="79"/>
      <c r="F75" s="80">
        <f>SUM(F73:F74)</f>
        <v>629454</v>
      </c>
    </row>
    <row r="76" spans="1:6" ht="21.65" customHeight="1" thickTop="1">
      <c r="D76" s="103"/>
      <c r="E76" s="72"/>
      <c r="F76" s="72"/>
    </row>
    <row r="77" spans="1:6" ht="21.65" customHeight="1">
      <c r="A77" s="1" t="s">
        <v>107</v>
      </c>
      <c r="B77" s="1"/>
      <c r="D77" s="19"/>
      <c r="E77" s="71"/>
      <c r="F77" s="19"/>
    </row>
    <row r="78" spans="1:6" ht="21.65" customHeight="1">
      <c r="A78" s="6" t="s">
        <v>108</v>
      </c>
      <c r="D78" s="19"/>
      <c r="E78" s="71"/>
      <c r="F78" s="19"/>
    </row>
    <row r="79" spans="1:6" ht="21.65" customHeight="1">
      <c r="A79" s="6" t="s">
        <v>57</v>
      </c>
      <c r="D79" s="61">
        <v>29066</v>
      </c>
      <c r="E79" s="61"/>
      <c r="F79" s="61">
        <v>12527</v>
      </c>
    </row>
    <row r="80" spans="1:6" ht="21.65" customHeight="1">
      <c r="A80" s="6" t="s">
        <v>173</v>
      </c>
      <c r="D80" s="68">
        <v>0</v>
      </c>
      <c r="E80" s="71"/>
      <c r="F80" s="67">
        <v>7537722</v>
      </c>
    </row>
    <row r="81" spans="1:6" ht="21.65" customHeight="1">
      <c r="D81" s="67"/>
      <c r="E81" s="71"/>
      <c r="F81" s="67"/>
    </row>
    <row r="82" spans="1:6" ht="21.65" customHeight="1">
      <c r="A82" s="10"/>
      <c r="B82" s="10"/>
      <c r="D82" s="67"/>
      <c r="E82" s="71"/>
      <c r="F82" s="67"/>
    </row>
  </sheetData>
  <mergeCells count="8">
    <mergeCell ref="D52:F52"/>
    <mergeCell ref="D7:F7"/>
    <mergeCell ref="D3:F3"/>
    <mergeCell ref="D4:F4"/>
    <mergeCell ref="D5:F5"/>
    <mergeCell ref="D48:F48"/>
    <mergeCell ref="D49:F49"/>
    <mergeCell ref="D51:F51"/>
  </mergeCells>
  <printOptions gridLinesSet="0"/>
  <pageMargins left="0.7" right="0.7" top="0.48" bottom="0.5" header="0.5" footer="0.5"/>
  <pageSetup paperSize="9" scale="78" firstPageNumber="8" fitToHeight="2" orientation="portrait" useFirstPageNumber="1" r:id="rId1"/>
  <headerFooter alignWithMargins="0">
    <oddFooter>&amp;L   &amp;"Times New Roman,Regular"&amp;11The accompanying notes form an integral part of the interim financial statements.
&amp;C&amp;"Times New Roman,Regular"&amp;11&amp;P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Sirichon, Thanasathirachai</cp:lastModifiedBy>
  <cp:lastPrinted>2024-04-25T13:06:19Z</cp:lastPrinted>
  <dcterms:created xsi:type="dcterms:W3CDTF">1999-05-15T03:54:17Z</dcterms:created>
  <dcterms:modified xsi:type="dcterms:W3CDTF">2024-05-10T07:22:41Z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