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1\Ye'2021\Convert_YE'21\"/>
    </mc:Choice>
  </mc:AlternateContent>
  <xr:revisionPtr revIDLastSave="0" documentId="13_ncr:1_{0E50354E-B676-4C69-B237-31D2F4CFC279}" xr6:coauthVersionLast="46" xr6:coauthVersionMax="46" xr10:uidLastSave="{00000000-0000-0000-0000-000000000000}"/>
  <bookViews>
    <workbookView xWindow="-120" yWindow="-120" windowWidth="20730" windowHeight="11160" activeTab="3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BS!$A$1:$G$61</definedName>
    <definedName name="_xlnm.Print_Area" localSheetId="2">CE!$A$1:$O$32</definedName>
    <definedName name="_xlnm.Print_Area" localSheetId="3">CF!$A$1:$F$80</definedName>
    <definedName name="_xlnm.Print_Area" localSheetId="1">Pl!$A$1:$G$70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24" l="1"/>
  <c r="G29" i="24" l="1"/>
  <c r="G19" i="24"/>
  <c r="G31" i="24" s="1"/>
  <c r="G33" i="24" s="1"/>
  <c r="G13" i="24"/>
  <c r="G10" i="24"/>
  <c r="F7" i="26" l="1"/>
  <c r="O14" i="25"/>
  <c r="K29" i="25" l="1"/>
  <c r="K23" i="25" l="1"/>
  <c r="K30" i="25" s="1"/>
  <c r="M23" i="25" l="1"/>
  <c r="O23" i="25" s="1"/>
  <c r="O26" i="25"/>
  <c r="F69" i="26"/>
  <c r="D69" i="26"/>
  <c r="F63" i="26"/>
  <c r="D63" i="26"/>
  <c r="F24" i="26"/>
  <c r="F39" i="26" s="1"/>
  <c r="O18" i="25"/>
  <c r="O17" i="25"/>
  <c r="O16" i="25"/>
  <c r="O13" i="25"/>
  <c r="O12" i="25"/>
  <c r="M19" i="25"/>
  <c r="M20" i="25" s="1"/>
  <c r="M21" i="25" s="1"/>
  <c r="G55" i="24"/>
  <c r="G48" i="24"/>
  <c r="E48" i="24"/>
  <c r="E29" i="24"/>
  <c r="E13" i="24"/>
  <c r="E10" i="24"/>
  <c r="I19" i="25"/>
  <c r="I20" i="25" s="1"/>
  <c r="I21" i="25" s="1"/>
  <c r="G20" i="1"/>
  <c r="E20" i="1"/>
  <c r="O24" i="25"/>
  <c r="G29" i="25"/>
  <c r="G19" i="25"/>
  <c r="G20" i="25" s="1"/>
  <c r="G21" i="25" s="1"/>
  <c r="K31" i="25"/>
  <c r="E29" i="25"/>
  <c r="K19" i="25"/>
  <c r="K20" i="25" s="1"/>
  <c r="K21" i="25" s="1"/>
  <c r="E19" i="25"/>
  <c r="E20" i="25" s="1"/>
  <c r="E21" i="25" s="1"/>
  <c r="G53" i="1"/>
  <c r="E53" i="1"/>
  <c r="G43" i="1"/>
  <c r="E43" i="1"/>
  <c r="G56" i="24" l="1"/>
  <c r="G57" i="24" s="1"/>
  <c r="G58" i="24" s="1"/>
  <c r="G54" i="1"/>
  <c r="F70" i="26"/>
  <c r="F72" i="26" s="1"/>
  <c r="F73" i="26" s="1"/>
  <c r="G30" i="25"/>
  <c r="G31" i="25" s="1"/>
  <c r="E30" i="25"/>
  <c r="E31" i="25" s="1"/>
  <c r="O19" i="25"/>
  <c r="O20" i="25" s="1"/>
  <c r="O21" i="25" s="1"/>
  <c r="E54" i="1"/>
  <c r="E55" i="1" s="1"/>
  <c r="E56" i="24"/>
  <c r="I28" i="25" s="1"/>
  <c r="E19" i="24"/>
  <c r="E31" i="24" s="1"/>
  <c r="E33" i="24" l="1"/>
  <c r="M27" i="25" s="1"/>
  <c r="M29" i="25" s="1"/>
  <c r="M30" i="25" s="1"/>
  <c r="M31" i="25" s="1"/>
  <c r="D7" i="26"/>
  <c r="D24" i="26" s="1"/>
  <c r="D39" i="26" s="1"/>
  <c r="D70" i="26" s="1"/>
  <c r="D72" i="26" s="1"/>
  <c r="D73" i="26" s="1"/>
  <c r="G55" i="1"/>
  <c r="O28" i="25"/>
  <c r="I29" i="25"/>
  <c r="I30" i="25" s="1"/>
  <c r="E57" i="24" l="1"/>
  <c r="E58" i="24" s="1"/>
  <c r="O27" i="25"/>
  <c r="O29" i="25" s="1"/>
  <c r="I31" i="25"/>
  <c r="O30" i="25" l="1"/>
  <c r="O31" i="25" s="1"/>
</calcChain>
</file>

<file path=xl/sharedStrings.xml><?xml version="1.0" encoding="utf-8"?>
<sst xmlns="http://schemas.openxmlformats.org/spreadsheetml/2006/main" count="231" uniqueCount="185">
  <si>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</si>
  <si>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</si>
  <si>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</si>
  <si>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</si>
  <si>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</si>
  <si>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</si>
  <si>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</si>
  <si>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</si>
  <si>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</si>
  <si>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</si>
  <si>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</si>
  <si>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</si>
  <si>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</si>
  <si>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</si>
  <si>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</si>
  <si>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</si>
  <si>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</si>
  <si>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</si>
  <si>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</si>
  <si>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</si>
  <si>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</si>
  <si>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</si>
  <si>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</si>
  <si>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</si>
  <si>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</si>
  <si>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</si>
  <si>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</si>
  <si>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</si>
  <si>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</si>
  <si>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</si>
  <si>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</si>
  <si>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</si>
  <si>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</si>
  <si>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</si>
  <si>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</si>
  <si>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</si>
  <si>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</si>
  <si>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</si>
  <si>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</si>
  <si>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</si>
  <si>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</si>
  <si>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</si>
  <si>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</si>
  <si>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</si>
  <si>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</si>
  <si>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</si>
  <si>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</si>
  <si>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</si>
  <si>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</si>
  <si>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</si>
  <si>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</si>
  <si>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</si>
  <si>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</si>
  <si>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</si>
  <si>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</si>
  <si>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</si>
  <si>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</si>
  <si>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</si>
  <si>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</si>
  <si>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</si>
  <si>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</si>
  <si>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</si>
  <si>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</si>
  <si>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</si>
  <si>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</si>
  <si>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</si>
  <si>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</si>
  <si>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</si>
  <si>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</si>
  <si>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</si>
  <si>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</si>
  <si>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</si>
  <si>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</si>
  <si>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</si>
  <si>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</si>
  <si>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</si>
  <si>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</si>
  <si>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</si>
  <si>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</si>
  <si>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</si>
  <si>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</si>
  <si>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Net decrease in cash and cash equivalents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</si>
  <si>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</si>
  <si>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</si>
  <si>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</si>
  <si>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</si>
  <si>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</si>
  <si>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</si>
  <si>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</si>
  <si>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</si>
  <si>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>Balance as at 1 January 2020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</si>
  <si>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</si>
  <si>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</si>
  <si>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</si>
  <si>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</si>
  <si>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</si>
  <si>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</si>
  <si>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</si>
  <si>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Net cash used in financing activities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</si>
  <si>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</si>
  <si>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</si>
  <si>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</si>
  <si>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</si>
  <si>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</si>
  <si>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</si>
  <si>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</si>
  <si>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</si>
  <si>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</si>
  <si>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</si>
  <si>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</si>
  <si>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</si>
  <si>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>Dividend paid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</si>
  <si>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</si>
  <si>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</si>
  <si>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</si>
  <si>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</si>
  <si>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</si>
  <si>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</si>
  <si>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</si>
  <si>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</si>
  <si>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</si>
  <si>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</si>
  <si>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</si>
  <si>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</si>
  <si>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</si>
  <si>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</si>
  <si>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</si>
  <si>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</si>
  <si>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</si>
  <si>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</si>
  <si>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</si>
  <si>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</si>
  <si>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</si>
  <si>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</si>
  <si>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</si>
  <si>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</si>
  <si>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</si>
  <si>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</si>
  <si>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</si>
  <si>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>Actuarial losses on defined benefit plans</t>
  </si>
  <si>
    <t xml:space="preserve">Investments in equity instruments derecognised </t>
  </si>
  <si>
    <t xml:space="preserve">Proceeds from sale of investments in debt instruments measured at amortised cost </t>
  </si>
  <si>
    <t xml:space="preserve">Proceeds from sale of investments in debt instruments measured at fair value </t>
  </si>
  <si>
    <t xml:space="preserve">Invested in investments in debt instruments measured at fair value </t>
  </si>
  <si>
    <t xml:space="preserve">Invested in investments in equity instruments designated at fair value </t>
  </si>
  <si>
    <t>Balance as at 1 January 2021</t>
  </si>
  <si>
    <t xml:space="preserve">      Provisions for properties foreclosed</t>
  </si>
  <si>
    <t>Cash paid on long-term debts issued and borrowings</t>
  </si>
  <si>
    <t>Other components of</t>
  </si>
  <si>
    <t xml:space="preserve">shareholders' equity </t>
  </si>
  <si>
    <t>- Revaluation surplus (deficit)</t>
  </si>
  <si>
    <t xml:space="preserve">      Gains on lease modification</t>
  </si>
  <si>
    <t xml:space="preserve">   Revenue received in advance</t>
  </si>
  <si>
    <t xml:space="preserve">   at fair value through other comprehensive income</t>
  </si>
  <si>
    <t xml:space="preserve">Proceeds from sale/capital return of investments in equity instruments designated </t>
  </si>
  <si>
    <t>Gains (losses) on financial instruments measured at fair value</t>
  </si>
  <si>
    <t>Cash received on long-term debts issued and borrowings</t>
  </si>
  <si>
    <t>Invested in investments in debt instruments measured at amortised cost</t>
  </si>
  <si>
    <t xml:space="preserve">      Provisions for employee benefits</t>
  </si>
  <si>
    <t xml:space="preserve">      Provisions for litigation</t>
  </si>
  <si>
    <t>Gains (losses) on investments in debt instruments measured at fair value</t>
  </si>
  <si>
    <t>(Increase) decrease in operating assets</t>
  </si>
  <si>
    <t>Appropriated to statutory reserve</t>
  </si>
  <si>
    <t>Losses on investments in equity instruments designated at fair value</t>
  </si>
  <si>
    <t>Net cash provided by investing activities</t>
  </si>
  <si>
    <t xml:space="preserve">      (Gains) losses on disposal/write-off of leasehold improvements and equipment</t>
  </si>
  <si>
    <t>As at 31 December 2021 and 2020</t>
  </si>
  <si>
    <t>2021</t>
  </si>
  <si>
    <t>2020</t>
  </si>
  <si>
    <t>For the years ended 31 December 2021 and 2020</t>
  </si>
  <si>
    <t>Net profit for the years</t>
  </si>
  <si>
    <t>Other comprehensive loss for the years</t>
  </si>
  <si>
    <t xml:space="preserve">   Profit for the years (Baht per share)</t>
  </si>
  <si>
    <t>Balance as at 31 December 2020</t>
  </si>
  <si>
    <t>Balance as at 31 December 2021</t>
  </si>
  <si>
    <t xml:space="preserve">   during the year</t>
  </si>
  <si>
    <t>Profit for the year</t>
  </si>
  <si>
    <t>Other comprehensive loss for the year</t>
  </si>
  <si>
    <t>Total comprehensive income (loss) for the year</t>
  </si>
  <si>
    <t>Cash and cash equivalents as at 31 December</t>
  </si>
  <si>
    <t>Total comprehensive income (loss) for the years</t>
  </si>
  <si>
    <t xml:space="preserve">      (Gains) losses on financial instruments measured at fair value through profit or loss</t>
  </si>
  <si>
    <t>Net cash provided by (used in) operating activities</t>
  </si>
  <si>
    <t>Cash received on interest on investments</t>
  </si>
  <si>
    <t>Cash received on dividend on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</si>
</sst>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6"/>
      <name val="Angsana New"/>
      <family val="1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1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92">
    <xf numFmtId="0" fontId="0" fillId="0" borderId="0" xfId="0"/>
    <xf numFmtId="0" fontId="8" fillId="0" borderId="0" xfId="0" applyNumberFormat="1" applyFont="1" applyFill="1" applyAlignment="1">
      <alignment vertical="center"/>
    </xf>
    <xf numFmtId="49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Continuous" vertical="center"/>
    </xf>
    <xf numFmtId="0" fontId="8" fillId="0" borderId="0" xfId="0" applyNumberFormat="1" applyFont="1" applyFill="1" applyAlignment="1">
      <alignment horizontal="left" vertical="center"/>
    </xf>
    <xf numFmtId="0" fontId="8" fillId="0" borderId="3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41" fontId="8" fillId="0" borderId="4" xfId="1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38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0" fontId="8" fillId="0" borderId="9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Border="1" applyAlignment="1">
      <alignment horizontal="right" vertical="center"/>
    </xf>
    <xf numFmtId="4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38" fontId="8" fillId="0" borderId="0" xfId="0" quotePrefix="1" applyNumberFormat="1" applyFont="1" applyFill="1" applyAlignment="1">
      <alignment horizontal="left" vertical="center"/>
    </xf>
    <xf numFmtId="168" fontId="8" fillId="0" borderId="0" xfId="1" applyNumberFormat="1" applyFont="1" applyFill="1" applyBorder="1" applyAlignment="1">
      <alignment vertical="center"/>
    </xf>
    <xf numFmtId="0" fontId="8" fillId="0" borderId="3" xfId="0" quotePrefix="1" applyNumberFormat="1" applyFont="1" applyFill="1" applyBorder="1" applyAlignment="1">
      <alignment horizontal="center" vertical="center"/>
    </xf>
    <xf numFmtId="0" fontId="8" fillId="0" borderId="0" xfId="0" quotePrefix="1" applyNumberFormat="1" applyFont="1" applyFill="1" applyBorder="1" applyAlignment="1">
      <alignment horizontal="center" vertical="center"/>
    </xf>
    <xf numFmtId="167" fontId="9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41" fontId="12" fillId="0" borderId="0" xfId="0" applyNumberFormat="1" applyFont="1" applyFill="1" applyBorder="1" applyAlignment="1">
      <alignment horizontal="right" vertical="center"/>
    </xf>
    <xf numFmtId="41" fontId="8" fillId="0" borderId="4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vertical="center"/>
    </xf>
    <xf numFmtId="37" fontId="8" fillId="0" borderId="0" xfId="0" applyNumberFormat="1" applyFont="1" applyFill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right" vertical="center"/>
    </xf>
    <xf numFmtId="41" fontId="12" fillId="0" borderId="0" xfId="1" applyNumberFormat="1" applyFont="1" applyFill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8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/>
    </xf>
    <xf numFmtId="39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8" fillId="4" borderId="3" xfId="1" applyNumberFormat="1" applyFont="1" applyFill="1" applyBorder="1" applyAlignment="1">
      <alignment horizontal="right" vertical="center"/>
    </xf>
    <xf numFmtId="168" fontId="8" fillId="4" borderId="7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Alignment="1">
      <alignment horizontal="right" vertical="center"/>
    </xf>
    <xf numFmtId="168" fontId="12" fillId="0" borderId="0" xfId="1" applyNumberFormat="1" applyFont="1" applyFill="1" applyBorder="1" applyAlignment="1">
      <alignment horizontal="right" vertical="center"/>
    </xf>
    <xf numFmtId="0" fontId="10" fillId="4" borderId="0" xfId="0" applyNumberFormat="1" applyFont="1" applyFill="1" applyAlignment="1">
      <alignment horizontal="center" vertical="center"/>
    </xf>
    <xf numFmtId="41" fontId="8" fillId="4" borderId="6" xfId="1" applyNumberFormat="1" applyFont="1" applyFill="1" applyBorder="1" applyAlignment="1">
      <alignment horizontal="right" vertical="center"/>
    </xf>
    <xf numFmtId="37" fontId="8" fillId="0" borderId="0" xfId="0" quotePrefix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Continuous" vertical="center"/>
    </xf>
    <xf numFmtId="49" fontId="8" fillId="0" borderId="0" xfId="0" applyNumberFormat="1" applyFont="1" applyFill="1" applyAlignment="1">
      <alignment horizontal="right" vertical="center"/>
    </xf>
    <xf numFmtId="0" fontId="8" fillId="0" borderId="3" xfId="0" quotePrefix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3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Alignment="1">
      <alignment vertical="center"/>
    </xf>
    <xf numFmtId="41" fontId="8" fillId="0" borderId="8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41" fontId="8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1" fontId="8" fillId="0" borderId="6" xfId="0" applyNumberFormat="1" applyFont="1" applyFill="1" applyBorder="1" applyAlignment="1">
      <alignment horizontal="right" vertical="center"/>
    </xf>
    <xf numFmtId="41" fontId="12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37" fontId="8" fillId="0" borderId="3" xfId="0" applyNumberFormat="1" applyFont="1" applyFill="1" applyBorder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</cellXfs>
  <cellStyles count="11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2"/>
  <sheetViews>
    <sheetView showGridLines="0" view="pageBreakPreview" topLeftCell="A58" zoomScaleNormal="100" zoomScaleSheetLayoutView="100" workbookViewId="0">
      <selection activeCell="F66" sqref="F66"/>
    </sheetView>
  </sheetViews>
  <sheetFormatPr defaultColWidth="10.7109375" defaultRowHeight="24" customHeight="1"/>
  <cols>
    <col min="1" max="1" width="59.7109375" style="1" customWidth="1"/>
    <col min="2" max="2" width="1.5703125" style="1" customWidth="1"/>
    <col min="3" max="3" width="6.7109375" style="1" customWidth="1"/>
    <col min="4" max="4" width="1.28515625" style="1" customWidth="1"/>
    <col min="5" max="5" width="20.28515625" style="8" customWidth="1"/>
    <col min="6" max="6" width="1.28515625" style="1" customWidth="1"/>
    <col min="7" max="7" width="20.28515625" style="8" customWidth="1"/>
    <col min="8" max="8" width="0.7109375" style="1" customWidth="1"/>
    <col min="9" max="9" width="10.28515625" style="1" customWidth="1"/>
    <col min="10" max="16384" width="10.7109375" style="1"/>
  </cols>
  <sheetData>
    <row r="1" spans="1:21" s="6" customFormat="1" ht="24" customHeight="1">
      <c r="A1" s="3" t="s">
        <v>84</v>
      </c>
      <c r="B1" s="24"/>
      <c r="C1" s="4"/>
      <c r="D1" s="4"/>
      <c r="E1" s="5"/>
      <c r="F1" s="4"/>
      <c r="G1" s="5"/>
    </row>
    <row r="2" spans="1:21" s="6" customFormat="1" ht="24" customHeight="1">
      <c r="A2" s="3" t="s">
        <v>65</v>
      </c>
      <c r="B2" s="4"/>
      <c r="C2" s="4"/>
      <c r="D2" s="4"/>
      <c r="E2" s="5"/>
      <c r="F2" s="4"/>
      <c r="G2" s="5"/>
    </row>
    <row r="3" spans="1:21" s="6" customFormat="1" ht="24" customHeight="1">
      <c r="A3" s="3" t="s">
        <v>166</v>
      </c>
      <c r="B3" s="4"/>
      <c r="C3" s="4"/>
      <c r="D3" s="4"/>
      <c r="E3" s="5"/>
      <c r="F3" s="4"/>
      <c r="G3" s="5"/>
    </row>
    <row r="4" spans="1:21" ht="24" customHeight="1">
      <c r="E4" s="2"/>
      <c r="G4" s="2" t="s">
        <v>31</v>
      </c>
    </row>
    <row r="5" spans="1:21" ht="24" customHeight="1">
      <c r="C5" s="7" t="s">
        <v>0</v>
      </c>
      <c r="E5" s="43" t="s">
        <v>167</v>
      </c>
      <c r="G5" s="43" t="s">
        <v>168</v>
      </c>
    </row>
    <row r="6" spans="1:21" ht="24" customHeight="1">
      <c r="C6" s="14"/>
      <c r="E6" s="44"/>
      <c r="G6" s="44"/>
    </row>
    <row r="7" spans="1:21" ht="24" customHeight="1">
      <c r="A7" s="3" t="s">
        <v>21</v>
      </c>
      <c r="B7" s="12"/>
      <c r="E7" s="25"/>
      <c r="G7" s="25"/>
    </row>
    <row r="8" spans="1:21" ht="24" customHeight="1">
      <c r="A8" s="11" t="s">
        <v>22</v>
      </c>
      <c r="B8" s="12"/>
      <c r="C8" s="10"/>
      <c r="D8" s="10"/>
      <c r="E8" s="16">
        <v>717749</v>
      </c>
      <c r="F8" s="34"/>
      <c r="G8" s="16">
        <v>801380</v>
      </c>
      <c r="K8" s="13"/>
      <c r="R8" s="13"/>
      <c r="S8" s="13"/>
      <c r="T8" s="13"/>
      <c r="U8" s="13"/>
    </row>
    <row r="9" spans="1:21" ht="24" customHeight="1">
      <c r="A9" s="11" t="s">
        <v>23</v>
      </c>
      <c r="B9" s="12"/>
      <c r="C9" s="32">
        <v>7</v>
      </c>
      <c r="D9" s="10"/>
      <c r="E9" s="16">
        <v>35267727</v>
      </c>
      <c r="F9" s="34"/>
      <c r="G9" s="16">
        <v>35925749</v>
      </c>
      <c r="K9" s="13"/>
      <c r="R9" s="13"/>
      <c r="S9" s="13"/>
      <c r="T9" s="13"/>
      <c r="U9" s="13"/>
    </row>
    <row r="10" spans="1:21" ht="24" customHeight="1">
      <c r="A10" s="11" t="s">
        <v>80</v>
      </c>
      <c r="B10" s="12"/>
      <c r="C10" s="32">
        <v>8</v>
      </c>
      <c r="D10" s="10"/>
      <c r="E10" s="16">
        <v>163992</v>
      </c>
      <c r="F10" s="34"/>
      <c r="G10" s="16">
        <v>412457</v>
      </c>
      <c r="K10" s="13"/>
      <c r="R10" s="13"/>
      <c r="S10" s="13"/>
      <c r="T10" s="13"/>
      <c r="U10" s="13"/>
    </row>
    <row r="11" spans="1:21" ht="24" customHeight="1">
      <c r="A11" s="11" t="s">
        <v>24</v>
      </c>
      <c r="B11" s="12"/>
      <c r="C11" s="32">
        <v>9</v>
      </c>
      <c r="D11" s="10"/>
      <c r="E11" s="15">
        <v>41733747</v>
      </c>
      <c r="F11" s="34"/>
      <c r="G11" s="15">
        <v>43982974</v>
      </c>
      <c r="K11" s="13"/>
      <c r="R11" s="13"/>
      <c r="S11" s="13"/>
      <c r="T11" s="13"/>
      <c r="U11" s="13"/>
    </row>
    <row r="12" spans="1:21" ht="24" customHeight="1">
      <c r="A12" s="11" t="s">
        <v>86</v>
      </c>
      <c r="B12" s="11"/>
      <c r="C12" s="32">
        <v>10</v>
      </c>
      <c r="D12" s="10"/>
      <c r="E12" s="64">
        <v>170144008</v>
      </c>
      <c r="F12" s="15"/>
      <c r="G12" s="15">
        <v>155838424</v>
      </c>
      <c r="K12" s="13"/>
      <c r="R12" s="13"/>
      <c r="S12" s="13"/>
      <c r="T12" s="13"/>
      <c r="U12" s="13"/>
    </row>
    <row r="13" spans="1:21" ht="24" customHeight="1">
      <c r="A13" s="11" t="s">
        <v>82</v>
      </c>
      <c r="B13" s="11"/>
      <c r="C13" s="32">
        <v>13</v>
      </c>
      <c r="D13" s="10"/>
      <c r="E13" s="64">
        <v>773350</v>
      </c>
      <c r="F13" s="15"/>
      <c r="G13" s="15">
        <v>652527</v>
      </c>
      <c r="K13" s="13"/>
      <c r="R13" s="13"/>
      <c r="S13" s="13"/>
      <c r="T13" s="13"/>
      <c r="U13" s="13"/>
    </row>
    <row r="14" spans="1:21" ht="24" customHeight="1">
      <c r="A14" s="11" t="s">
        <v>64</v>
      </c>
      <c r="B14" s="12"/>
      <c r="C14" s="32">
        <v>14</v>
      </c>
      <c r="D14" s="10"/>
      <c r="E14" s="64">
        <v>282746</v>
      </c>
      <c r="F14" s="35"/>
      <c r="G14" s="15">
        <v>250225</v>
      </c>
      <c r="K14" s="13"/>
      <c r="R14" s="13"/>
      <c r="S14" s="13"/>
      <c r="T14" s="13"/>
      <c r="U14" s="13"/>
    </row>
    <row r="15" spans="1:21" ht="24" customHeight="1">
      <c r="A15" s="11" t="s">
        <v>99</v>
      </c>
      <c r="B15" s="12"/>
      <c r="C15" s="45">
        <v>22.1</v>
      </c>
      <c r="D15" s="10"/>
      <c r="E15" s="64">
        <v>554034</v>
      </c>
      <c r="F15" s="35"/>
      <c r="G15" s="15">
        <v>732066</v>
      </c>
      <c r="K15" s="13"/>
      <c r="R15" s="13"/>
      <c r="S15" s="13"/>
      <c r="T15" s="13"/>
      <c r="U15" s="13"/>
    </row>
    <row r="16" spans="1:21" ht="24" customHeight="1">
      <c r="A16" s="11" t="s">
        <v>25</v>
      </c>
      <c r="B16" s="12"/>
      <c r="C16" s="32">
        <v>15</v>
      </c>
      <c r="D16" s="10"/>
      <c r="E16" s="64">
        <v>274935</v>
      </c>
      <c r="F16" s="35"/>
      <c r="G16" s="15">
        <v>338739</v>
      </c>
      <c r="K16" s="13"/>
      <c r="R16" s="13"/>
      <c r="S16" s="13"/>
      <c r="T16" s="13"/>
      <c r="U16" s="13"/>
    </row>
    <row r="17" spans="1:21" ht="24" customHeight="1">
      <c r="A17" s="11" t="s">
        <v>72</v>
      </c>
      <c r="B17" s="12"/>
      <c r="C17" s="45">
        <v>16.100000000000001</v>
      </c>
      <c r="D17" s="10"/>
      <c r="E17" s="64">
        <v>1013320</v>
      </c>
      <c r="F17" s="35"/>
      <c r="G17" s="15">
        <v>607909</v>
      </c>
      <c r="K17" s="13"/>
      <c r="R17" s="13"/>
      <c r="S17" s="13"/>
      <c r="T17" s="13"/>
      <c r="U17" s="13"/>
    </row>
    <row r="18" spans="1:21" ht="24" customHeight="1">
      <c r="A18" s="1" t="s">
        <v>48</v>
      </c>
      <c r="B18" s="12"/>
      <c r="C18" s="32"/>
      <c r="D18" s="10"/>
      <c r="E18" s="15">
        <v>144696</v>
      </c>
      <c r="F18" s="35"/>
      <c r="G18" s="15">
        <v>187220</v>
      </c>
      <c r="K18" s="13"/>
      <c r="R18" s="13"/>
      <c r="S18" s="13"/>
      <c r="T18" s="13"/>
      <c r="U18" s="13"/>
    </row>
    <row r="19" spans="1:21" ht="24" customHeight="1">
      <c r="A19" s="11" t="s">
        <v>26</v>
      </c>
      <c r="B19" s="12"/>
      <c r="C19" s="32">
        <v>17</v>
      </c>
      <c r="D19" s="10"/>
      <c r="E19" s="15">
        <v>408358</v>
      </c>
      <c r="F19" s="35"/>
      <c r="G19" s="15">
        <v>355169</v>
      </c>
      <c r="K19" s="13"/>
      <c r="R19" s="13"/>
      <c r="S19" s="13"/>
      <c r="T19" s="13"/>
      <c r="U19" s="13"/>
    </row>
    <row r="20" spans="1:21" ht="24" customHeight="1" thickBot="1">
      <c r="A20" s="3" t="s">
        <v>27</v>
      </c>
      <c r="B20" s="12"/>
      <c r="E20" s="19">
        <f>SUM(E8:E19)</f>
        <v>251478662</v>
      </c>
      <c r="F20" s="15"/>
      <c r="G20" s="19">
        <f>SUM(G8:G19)</f>
        <v>240084839</v>
      </c>
      <c r="K20" s="13"/>
      <c r="R20" s="13"/>
      <c r="S20" s="13"/>
      <c r="T20" s="13"/>
      <c r="U20" s="13"/>
    </row>
    <row r="21" spans="1:21" ht="24" customHeight="1" thickTop="1">
      <c r="A21" s="12"/>
      <c r="B21" s="12"/>
      <c r="E21" s="27"/>
      <c r="F21" s="28"/>
      <c r="G21" s="27"/>
      <c r="K21" s="13"/>
      <c r="R21" s="13"/>
      <c r="S21" s="13"/>
      <c r="T21" s="13"/>
      <c r="U21" s="13"/>
    </row>
    <row r="22" spans="1:21" ht="24" customHeight="1">
      <c r="A22" s="12" t="s">
        <v>1</v>
      </c>
      <c r="B22" s="12"/>
      <c r="F22" s="26"/>
      <c r="K22" s="13"/>
      <c r="R22" s="13"/>
      <c r="S22" s="13"/>
      <c r="T22" s="13"/>
      <c r="U22" s="13"/>
    </row>
    <row r="23" spans="1:21" ht="24" hidden="1" customHeight="1">
      <c r="A23" s="12"/>
      <c r="B23" s="12"/>
      <c r="F23" s="26"/>
      <c r="K23" s="13"/>
      <c r="R23" s="13"/>
      <c r="S23" s="13"/>
      <c r="T23" s="13"/>
      <c r="U23" s="13"/>
    </row>
    <row r="24" spans="1:21" s="6" customFormat="1" ht="24" customHeight="1">
      <c r="A24" s="3" t="s">
        <v>84</v>
      </c>
      <c r="B24" s="24"/>
      <c r="C24" s="4"/>
      <c r="D24" s="4"/>
      <c r="E24" s="5"/>
      <c r="F24" s="4"/>
      <c r="G24" s="5"/>
      <c r="K24" s="13"/>
      <c r="Q24" s="1"/>
      <c r="R24" s="13"/>
      <c r="S24" s="13"/>
      <c r="T24" s="13"/>
      <c r="U24" s="13"/>
    </row>
    <row r="25" spans="1:21" s="6" customFormat="1" ht="24" customHeight="1">
      <c r="A25" s="3" t="s">
        <v>66</v>
      </c>
      <c r="B25" s="4"/>
      <c r="C25" s="4"/>
      <c r="D25" s="4"/>
      <c r="E25" s="5"/>
      <c r="F25" s="4"/>
      <c r="G25" s="5"/>
      <c r="K25" s="13"/>
      <c r="Q25" s="1"/>
      <c r="R25" s="13"/>
      <c r="S25" s="13"/>
      <c r="T25" s="13"/>
      <c r="U25" s="13"/>
    </row>
    <row r="26" spans="1:21" s="6" customFormat="1" ht="24" customHeight="1">
      <c r="A26" s="3" t="s">
        <v>166</v>
      </c>
      <c r="B26" s="4"/>
      <c r="C26" s="4"/>
      <c r="D26" s="4"/>
      <c r="E26" s="5"/>
      <c r="F26" s="4"/>
      <c r="G26" s="5"/>
      <c r="K26" s="13"/>
      <c r="Q26" s="1"/>
      <c r="R26" s="13"/>
      <c r="S26" s="13"/>
      <c r="T26" s="13"/>
      <c r="U26" s="13"/>
    </row>
    <row r="27" spans="1:21" ht="24" customHeight="1">
      <c r="E27" s="2"/>
      <c r="G27" s="2" t="s">
        <v>31</v>
      </c>
      <c r="K27" s="13"/>
      <c r="R27" s="13"/>
      <c r="S27" s="13"/>
      <c r="T27" s="13"/>
      <c r="U27" s="13"/>
    </row>
    <row r="28" spans="1:21" ht="24" customHeight="1">
      <c r="C28" s="7" t="s">
        <v>0</v>
      </c>
      <c r="E28" s="43" t="s">
        <v>167</v>
      </c>
      <c r="G28" s="43" t="s">
        <v>168</v>
      </c>
      <c r="K28" s="13"/>
      <c r="R28" s="13"/>
      <c r="S28" s="13"/>
      <c r="T28" s="13"/>
      <c r="U28" s="13"/>
    </row>
    <row r="29" spans="1:21" ht="24" customHeight="1">
      <c r="C29" s="14"/>
      <c r="E29" s="44"/>
      <c r="G29" s="44"/>
      <c r="K29" s="13"/>
      <c r="R29" s="13"/>
      <c r="S29" s="13"/>
      <c r="T29" s="13"/>
      <c r="U29" s="13"/>
    </row>
    <row r="30" spans="1:21" ht="24" customHeight="1">
      <c r="A30" s="3" t="s">
        <v>132</v>
      </c>
      <c r="B30" s="12"/>
      <c r="E30" s="25"/>
      <c r="F30" s="38"/>
      <c r="G30" s="25"/>
      <c r="K30" s="13"/>
      <c r="R30" s="13"/>
      <c r="S30" s="13"/>
      <c r="T30" s="13"/>
      <c r="U30" s="13"/>
    </row>
    <row r="31" spans="1:21" ht="24" customHeight="1">
      <c r="A31" s="11" t="s">
        <v>50</v>
      </c>
      <c r="B31" s="12"/>
      <c r="C31" s="32">
        <v>19</v>
      </c>
      <c r="D31" s="10"/>
      <c r="E31" s="15">
        <v>192513105</v>
      </c>
      <c r="F31" s="35"/>
      <c r="G31" s="15">
        <v>182734964</v>
      </c>
      <c r="I31" s="69"/>
      <c r="K31" s="13"/>
      <c r="R31" s="13"/>
      <c r="S31" s="13"/>
      <c r="T31" s="13"/>
      <c r="U31" s="13"/>
    </row>
    <row r="32" spans="1:21" ht="24" customHeight="1">
      <c r="A32" s="11" t="s">
        <v>51</v>
      </c>
      <c r="B32" s="11"/>
      <c r="C32" s="32">
        <v>20</v>
      </c>
      <c r="D32" s="10"/>
      <c r="E32" s="15">
        <v>19046318</v>
      </c>
      <c r="F32" s="35"/>
      <c r="G32" s="15">
        <v>12203111</v>
      </c>
      <c r="I32" s="69"/>
      <c r="K32" s="13"/>
      <c r="R32" s="13"/>
      <c r="S32" s="13"/>
      <c r="T32" s="13"/>
      <c r="U32" s="13"/>
    </row>
    <row r="33" spans="1:21" ht="24" customHeight="1">
      <c r="A33" s="11" t="s">
        <v>121</v>
      </c>
      <c r="B33" s="12"/>
      <c r="C33" s="32"/>
      <c r="D33" s="10"/>
      <c r="E33" s="15">
        <v>189544</v>
      </c>
      <c r="F33" s="35"/>
      <c r="G33" s="15">
        <v>949585</v>
      </c>
      <c r="I33" s="69"/>
      <c r="K33" s="13"/>
      <c r="R33" s="13"/>
      <c r="S33" s="13"/>
      <c r="T33" s="13"/>
      <c r="U33" s="13"/>
    </row>
    <row r="34" spans="1:21" ht="24" customHeight="1">
      <c r="A34" s="11" t="s">
        <v>89</v>
      </c>
      <c r="B34" s="12"/>
      <c r="C34" s="32">
        <v>8</v>
      </c>
      <c r="D34" s="10"/>
      <c r="E34" s="15">
        <v>33520</v>
      </c>
      <c r="F34" s="35"/>
      <c r="G34" s="15">
        <v>228458</v>
      </c>
      <c r="I34" s="69"/>
      <c r="K34" s="13"/>
      <c r="R34" s="13"/>
      <c r="S34" s="13"/>
      <c r="T34" s="13"/>
      <c r="U34" s="13"/>
    </row>
    <row r="35" spans="1:21" ht="24" customHeight="1">
      <c r="A35" s="11" t="s">
        <v>73</v>
      </c>
      <c r="B35" s="12"/>
      <c r="C35" s="32">
        <v>21</v>
      </c>
      <c r="D35" s="10"/>
      <c r="E35" s="16">
        <v>2397298</v>
      </c>
      <c r="F35" s="35"/>
      <c r="G35" s="16">
        <v>5002522</v>
      </c>
      <c r="I35" s="70"/>
      <c r="K35" s="13"/>
      <c r="R35" s="13"/>
      <c r="S35" s="13"/>
      <c r="T35" s="13"/>
      <c r="U35" s="13"/>
    </row>
    <row r="36" spans="1:21" ht="24" customHeight="1">
      <c r="A36" s="11" t="s">
        <v>52</v>
      </c>
      <c r="B36" s="12"/>
      <c r="C36" s="32"/>
      <c r="D36" s="10"/>
      <c r="E36" s="16">
        <v>338408</v>
      </c>
      <c r="F36" s="35"/>
      <c r="G36" s="16">
        <v>480236</v>
      </c>
      <c r="I36" s="70"/>
      <c r="K36" s="13"/>
      <c r="R36" s="13"/>
      <c r="S36" s="13"/>
      <c r="T36" s="13"/>
      <c r="U36" s="13"/>
    </row>
    <row r="37" spans="1:21" ht="24" customHeight="1">
      <c r="A37" s="11" t="s">
        <v>53</v>
      </c>
      <c r="B37" s="12"/>
      <c r="C37" s="32"/>
      <c r="D37" s="10"/>
      <c r="E37" s="16">
        <v>454491</v>
      </c>
      <c r="F37" s="35"/>
      <c r="G37" s="16">
        <v>308090</v>
      </c>
      <c r="I37" s="70"/>
      <c r="K37" s="13"/>
      <c r="R37" s="13"/>
      <c r="S37" s="13"/>
      <c r="T37" s="13"/>
      <c r="U37" s="13"/>
    </row>
    <row r="38" spans="1:21" ht="24" customHeight="1">
      <c r="A38" s="11" t="s">
        <v>93</v>
      </c>
      <c r="B38" s="12"/>
      <c r="C38" s="45">
        <v>22.2</v>
      </c>
      <c r="D38" s="10"/>
      <c r="E38" s="16">
        <v>559514</v>
      </c>
      <c r="F38" s="35"/>
      <c r="G38" s="16">
        <v>721923</v>
      </c>
      <c r="I38" s="70"/>
      <c r="K38" s="13"/>
      <c r="R38" s="13"/>
      <c r="S38" s="13"/>
      <c r="T38" s="13"/>
      <c r="U38" s="13"/>
    </row>
    <row r="39" spans="1:21" ht="24" customHeight="1">
      <c r="A39" s="11" t="s">
        <v>100</v>
      </c>
      <c r="B39" s="12"/>
      <c r="C39" s="32">
        <v>23</v>
      </c>
      <c r="D39" s="10"/>
      <c r="E39" s="16">
        <v>321045</v>
      </c>
      <c r="F39" s="35"/>
      <c r="G39" s="16">
        <v>258875</v>
      </c>
      <c r="I39" s="70"/>
      <c r="K39" s="13"/>
      <c r="R39" s="13"/>
      <c r="S39" s="13"/>
      <c r="T39" s="13"/>
      <c r="U39" s="13"/>
    </row>
    <row r="40" spans="1:21" ht="24" customHeight="1">
      <c r="A40" s="11" t="s">
        <v>63</v>
      </c>
      <c r="B40" s="12"/>
      <c r="C40" s="32"/>
      <c r="D40" s="10"/>
      <c r="E40" s="15">
        <v>142099</v>
      </c>
      <c r="F40" s="35"/>
      <c r="G40" s="15">
        <v>386336</v>
      </c>
      <c r="I40" s="69"/>
      <c r="K40" s="13"/>
      <c r="R40" s="13"/>
      <c r="S40" s="13"/>
      <c r="T40" s="13"/>
      <c r="U40" s="13"/>
    </row>
    <row r="41" spans="1:21" ht="24" customHeight="1">
      <c r="A41" s="1" t="s">
        <v>78</v>
      </c>
      <c r="B41" s="12"/>
      <c r="C41" s="32"/>
      <c r="D41" s="10"/>
      <c r="E41" s="15">
        <v>246131</v>
      </c>
      <c r="F41" s="35"/>
      <c r="G41" s="15">
        <v>266031</v>
      </c>
      <c r="I41" s="69"/>
      <c r="K41" s="13"/>
      <c r="R41" s="13"/>
      <c r="S41" s="13"/>
      <c r="T41" s="13"/>
      <c r="U41" s="13"/>
    </row>
    <row r="42" spans="1:21" ht="24" customHeight="1">
      <c r="A42" s="11" t="s">
        <v>54</v>
      </c>
      <c r="B42" s="12"/>
      <c r="C42" s="32">
        <v>25</v>
      </c>
      <c r="D42" s="10"/>
      <c r="E42" s="16">
        <v>138150</v>
      </c>
      <c r="F42" s="35"/>
      <c r="G42" s="16">
        <v>178304</v>
      </c>
      <c r="I42" s="69"/>
      <c r="K42" s="13"/>
      <c r="R42" s="13"/>
      <c r="S42" s="13"/>
      <c r="T42" s="13"/>
      <c r="U42" s="13"/>
    </row>
    <row r="43" spans="1:21" ht="24" customHeight="1">
      <c r="A43" s="3" t="s">
        <v>55</v>
      </c>
      <c r="B43" s="12"/>
      <c r="C43" s="32"/>
      <c r="D43" s="10"/>
      <c r="E43" s="29">
        <f>SUM(E31:E42)</f>
        <v>216379623</v>
      </c>
      <c r="F43" s="15"/>
      <c r="G43" s="29">
        <f>SUM(G31:G42)</f>
        <v>203718435</v>
      </c>
      <c r="I43" s="69"/>
      <c r="K43" s="13"/>
      <c r="R43" s="13"/>
      <c r="S43" s="13"/>
      <c r="T43" s="13"/>
      <c r="U43" s="13"/>
    </row>
    <row r="44" spans="1:21" ht="24" customHeight="1">
      <c r="A44" s="3" t="s">
        <v>133</v>
      </c>
      <c r="B44" s="12"/>
      <c r="D44" s="39"/>
      <c r="E44" s="38"/>
      <c r="G44" s="38"/>
      <c r="I44" s="26"/>
      <c r="K44" s="13"/>
      <c r="R44" s="13"/>
      <c r="S44" s="13"/>
      <c r="T44" s="13"/>
      <c r="U44" s="13"/>
    </row>
    <row r="45" spans="1:21" ht="24" customHeight="1">
      <c r="A45" s="12" t="s">
        <v>56</v>
      </c>
      <c r="B45" s="32"/>
      <c r="C45" s="32">
        <v>26</v>
      </c>
      <c r="E45" s="38"/>
      <c r="G45" s="38"/>
      <c r="K45" s="13"/>
      <c r="R45" s="13"/>
      <c r="S45" s="13"/>
      <c r="T45" s="13"/>
      <c r="U45" s="13"/>
    </row>
    <row r="46" spans="1:21" ht="24" customHeight="1">
      <c r="A46" s="40" t="s">
        <v>128</v>
      </c>
      <c r="B46" s="32"/>
      <c r="C46" s="32"/>
      <c r="D46" s="10"/>
      <c r="E46" s="38"/>
      <c r="G46" s="38"/>
      <c r="K46" s="13"/>
      <c r="R46" s="13"/>
      <c r="S46" s="13"/>
      <c r="T46" s="13"/>
      <c r="U46" s="13"/>
    </row>
    <row r="47" spans="1:21" ht="24" customHeight="1">
      <c r="A47" s="40" t="s">
        <v>57</v>
      </c>
      <c r="B47" s="32"/>
      <c r="E47" s="15">
        <v>20000000</v>
      </c>
      <c r="F47" s="36"/>
      <c r="G47" s="15">
        <v>20000000</v>
      </c>
      <c r="I47" s="69"/>
      <c r="K47" s="13"/>
      <c r="R47" s="13"/>
      <c r="S47" s="13"/>
      <c r="T47" s="13"/>
      <c r="U47" s="13"/>
    </row>
    <row r="48" spans="1:21" ht="24" customHeight="1">
      <c r="A48" s="40" t="s">
        <v>101</v>
      </c>
      <c r="B48" s="32"/>
      <c r="C48" s="32">
        <v>26</v>
      </c>
      <c r="D48" s="10"/>
      <c r="E48" s="15">
        <v>10598915</v>
      </c>
      <c r="F48" s="36"/>
      <c r="G48" s="15">
        <v>10598915</v>
      </c>
      <c r="I48" s="69"/>
      <c r="K48" s="13"/>
      <c r="R48" s="13"/>
      <c r="S48" s="13"/>
      <c r="T48" s="13"/>
      <c r="U48" s="13"/>
    </row>
    <row r="49" spans="1:21" ht="24" customHeight="1">
      <c r="A49" s="40" t="s">
        <v>134</v>
      </c>
      <c r="B49" s="32"/>
      <c r="C49" s="32">
        <v>29</v>
      </c>
      <c r="D49" s="10"/>
      <c r="E49" s="15">
        <v>-1457412</v>
      </c>
      <c r="F49" s="35"/>
      <c r="G49" s="15">
        <v>-844283</v>
      </c>
      <c r="I49" s="69"/>
      <c r="K49" s="13"/>
      <c r="R49" s="13"/>
      <c r="S49" s="13"/>
      <c r="T49" s="13"/>
      <c r="U49" s="13"/>
    </row>
    <row r="50" spans="1:21" ht="24" customHeight="1">
      <c r="A50" s="40" t="s">
        <v>28</v>
      </c>
      <c r="B50" s="12"/>
      <c r="D50" s="10"/>
      <c r="E50" s="15"/>
      <c r="F50" s="35"/>
      <c r="G50" s="15"/>
      <c r="I50" s="69"/>
      <c r="K50" s="13"/>
      <c r="R50" s="13"/>
      <c r="S50" s="13"/>
      <c r="T50" s="13"/>
      <c r="U50" s="13"/>
    </row>
    <row r="51" spans="1:21" ht="24" customHeight="1">
      <c r="A51" s="40" t="s">
        <v>102</v>
      </c>
      <c r="B51" s="10"/>
      <c r="C51" s="32">
        <v>27</v>
      </c>
      <c r="D51" s="10"/>
      <c r="E51" s="15">
        <v>924300</v>
      </c>
      <c r="F51" s="35"/>
      <c r="G51" s="15">
        <v>889700</v>
      </c>
      <c r="I51" s="69"/>
      <c r="K51" s="13"/>
      <c r="R51" s="13"/>
      <c r="S51" s="13"/>
      <c r="T51" s="13"/>
      <c r="U51" s="13"/>
    </row>
    <row r="52" spans="1:21" ht="24" customHeight="1">
      <c r="A52" s="40" t="s">
        <v>58</v>
      </c>
      <c r="B52" s="41"/>
      <c r="C52" s="72"/>
      <c r="D52" s="39"/>
      <c r="E52" s="64">
        <v>5033236</v>
      </c>
      <c r="F52" s="42"/>
      <c r="G52" s="15">
        <v>5722072</v>
      </c>
      <c r="I52" s="69"/>
      <c r="K52" s="13"/>
      <c r="R52" s="13"/>
      <c r="S52" s="13"/>
      <c r="T52" s="13"/>
      <c r="U52" s="13"/>
    </row>
    <row r="53" spans="1:21" ht="24" customHeight="1">
      <c r="A53" s="3" t="s">
        <v>135</v>
      </c>
      <c r="B53" s="41"/>
      <c r="E53" s="29">
        <f>SUM(E47:E52)</f>
        <v>35099039</v>
      </c>
      <c r="F53" s="15"/>
      <c r="G53" s="29">
        <f>SUM(G47:G52)</f>
        <v>36366404</v>
      </c>
      <c r="I53" s="69"/>
      <c r="K53" s="13"/>
      <c r="R53" s="13"/>
      <c r="S53" s="13"/>
      <c r="T53" s="13"/>
      <c r="U53" s="13"/>
    </row>
    <row r="54" spans="1:21" ht="24" customHeight="1" thickBot="1">
      <c r="A54" s="3" t="s">
        <v>136</v>
      </c>
      <c r="B54" s="12"/>
      <c r="E54" s="20">
        <f>SUM(E53,E43)</f>
        <v>251478662</v>
      </c>
      <c r="F54" s="15"/>
      <c r="G54" s="20">
        <f>SUM(G53,G43)</f>
        <v>240084839</v>
      </c>
      <c r="I54" s="69"/>
      <c r="K54" s="13"/>
      <c r="R54" s="13"/>
      <c r="S54" s="13"/>
      <c r="T54" s="13"/>
      <c r="U54" s="13"/>
    </row>
    <row r="55" spans="1:21" ht="24" customHeight="1" thickTop="1">
      <c r="A55" s="11"/>
      <c r="B55" s="12"/>
      <c r="E55" s="55">
        <f>E54-E20</f>
        <v>0</v>
      </c>
      <c r="F55" s="56"/>
      <c r="G55" s="55">
        <f>G54-G20</f>
        <v>0</v>
      </c>
      <c r="K55" s="13"/>
      <c r="R55" s="13"/>
      <c r="S55" s="13"/>
      <c r="T55" s="13"/>
      <c r="U55" s="13"/>
    </row>
    <row r="56" spans="1:21" ht="24" customHeight="1">
      <c r="A56" s="12" t="s">
        <v>1</v>
      </c>
      <c r="B56" s="12"/>
      <c r="K56" s="13"/>
    </row>
    <row r="57" spans="1:21" ht="24" customHeight="1">
      <c r="K57" s="13"/>
    </row>
    <row r="58" spans="1:21" ht="24" customHeight="1">
      <c r="A58" s="30"/>
      <c r="B58" s="26"/>
      <c r="F58" s="26"/>
      <c r="K58" s="13"/>
    </row>
    <row r="59" spans="1:21" ht="24" customHeight="1">
      <c r="A59" s="26"/>
      <c r="B59" s="26"/>
      <c r="F59" s="26"/>
      <c r="G59" s="8" t="s">
        <v>59</v>
      </c>
      <c r="K59" s="13"/>
    </row>
    <row r="60" spans="1:21" s="26" customFormat="1" ht="24" customHeight="1">
      <c r="A60" s="1"/>
      <c r="B60" s="11" t="s">
        <v>8</v>
      </c>
      <c r="E60" s="8"/>
      <c r="G60" s="8"/>
      <c r="K60" s="13"/>
    </row>
    <row r="61" spans="1:21" s="6" customFormat="1" ht="24" customHeight="1">
      <c r="A61" s="30"/>
      <c r="B61" s="26"/>
      <c r="C61" s="26"/>
      <c r="D61" s="26"/>
      <c r="E61" s="31"/>
      <c r="F61" s="26"/>
      <c r="G61" s="31"/>
      <c r="K61" s="13"/>
    </row>
    <row r="62" spans="1:21" ht="24" customHeight="1">
      <c r="K62" s="13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78" fitToHeight="2" orientation="portrait" r:id="rId1"/>
  <headerFooter alignWithMargins="0"/>
  <rowBreaks count="1" manualBreakCount="1">
    <brk id="2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9"/>
  <sheetViews>
    <sheetView showGridLines="0" view="pageBreakPreview" topLeftCell="A40" zoomScale="70" zoomScaleNormal="100" zoomScaleSheetLayoutView="70" workbookViewId="0">
      <selection activeCell="L56" sqref="L56"/>
    </sheetView>
  </sheetViews>
  <sheetFormatPr defaultColWidth="10.7109375" defaultRowHeight="24" customHeight="1"/>
  <cols>
    <col min="1" max="1" width="60.7109375" style="1" customWidth="1"/>
    <col min="2" max="2" width="7" style="1" customWidth="1"/>
    <col min="3" max="3" width="8.7109375" style="1" customWidth="1"/>
    <col min="4" max="4" width="1.28515625" style="1" customWidth="1"/>
    <col min="5" max="5" width="16.7109375" style="8" customWidth="1"/>
    <col min="6" max="6" width="1.28515625" style="1" customWidth="1"/>
    <col min="7" max="7" width="16.7109375" style="8" customWidth="1"/>
    <col min="8" max="8" width="0.7109375" style="1" customWidth="1"/>
    <col min="9" max="10" width="10.7109375" style="1"/>
    <col min="11" max="11" width="11.42578125" style="1" bestFit="1" customWidth="1"/>
    <col min="12" max="16" width="10.7109375" style="1"/>
    <col min="17" max="20" width="14.28515625" style="1" bestFit="1" customWidth="1"/>
    <col min="21" max="16384" width="10.7109375" style="1"/>
  </cols>
  <sheetData>
    <row r="1" spans="1:11" ht="24" customHeight="1">
      <c r="A1" s="3" t="s">
        <v>84</v>
      </c>
      <c r="B1" s="24"/>
      <c r="C1" s="4"/>
      <c r="D1" s="4"/>
      <c r="E1" s="5"/>
      <c r="F1" s="4"/>
      <c r="G1" s="52"/>
    </row>
    <row r="2" spans="1:11" ht="24" customHeight="1">
      <c r="A2" s="3" t="s">
        <v>67</v>
      </c>
      <c r="B2" s="4"/>
      <c r="C2" s="4"/>
      <c r="D2" s="4"/>
      <c r="E2" s="5"/>
      <c r="F2" s="4"/>
      <c r="G2" s="5"/>
    </row>
    <row r="3" spans="1:11" ht="24" customHeight="1">
      <c r="A3" s="3" t="s">
        <v>169</v>
      </c>
      <c r="B3" s="4"/>
      <c r="C3" s="4"/>
      <c r="D3" s="4"/>
      <c r="E3" s="5"/>
      <c r="F3" s="4"/>
      <c r="G3" s="5"/>
    </row>
    <row r="4" spans="1:11" ht="24" customHeight="1">
      <c r="E4" s="2"/>
      <c r="G4" s="2" t="s">
        <v>60</v>
      </c>
    </row>
    <row r="5" spans="1:11" ht="24" customHeight="1">
      <c r="C5" s="7" t="s">
        <v>0</v>
      </c>
      <c r="E5" s="43">
        <v>2021</v>
      </c>
      <c r="G5" s="43">
        <v>2020</v>
      </c>
    </row>
    <row r="6" spans="1:11" ht="24" customHeight="1">
      <c r="C6" s="14"/>
      <c r="E6" s="44"/>
      <c r="G6" s="44"/>
    </row>
    <row r="7" spans="1:11" ht="24" customHeight="1">
      <c r="A7" s="48" t="s">
        <v>49</v>
      </c>
      <c r="C7" s="32"/>
      <c r="E7" s="44"/>
      <c r="G7" s="14"/>
    </row>
    <row r="8" spans="1:11" ht="24" customHeight="1">
      <c r="A8" s="11" t="s">
        <v>40</v>
      </c>
      <c r="B8" s="12"/>
      <c r="C8" s="32">
        <v>31</v>
      </c>
      <c r="E8" s="9">
        <v>7751138</v>
      </c>
      <c r="F8" s="23"/>
      <c r="G8" s="9">
        <v>7927193</v>
      </c>
      <c r="K8" s="13"/>
    </row>
    <row r="9" spans="1:11" ht="24" customHeight="1">
      <c r="A9" s="11" t="s">
        <v>20</v>
      </c>
      <c r="B9" s="12"/>
      <c r="C9" s="32">
        <v>32</v>
      </c>
      <c r="E9" s="17">
        <v>-2186531</v>
      </c>
      <c r="F9" s="23"/>
      <c r="G9" s="17">
        <v>-2975216</v>
      </c>
      <c r="K9" s="13"/>
    </row>
    <row r="10" spans="1:11" ht="24" customHeight="1">
      <c r="A10" s="3" t="s">
        <v>32</v>
      </c>
      <c r="B10" s="12"/>
      <c r="C10" s="32"/>
      <c r="E10" s="15">
        <f>SUM(E8:E9)</f>
        <v>5564607</v>
      </c>
      <c r="F10" s="23"/>
      <c r="G10" s="15">
        <f>SUM(G8:G9)</f>
        <v>4951977</v>
      </c>
      <c r="K10" s="13"/>
    </row>
    <row r="11" spans="1:11" ht="24" customHeight="1">
      <c r="A11" s="12" t="s">
        <v>41</v>
      </c>
      <c r="B11" s="12"/>
      <c r="C11" s="32">
        <v>33</v>
      </c>
      <c r="E11" s="9">
        <v>389582</v>
      </c>
      <c r="F11" s="23"/>
      <c r="G11" s="9">
        <v>352161</v>
      </c>
      <c r="K11" s="13"/>
    </row>
    <row r="12" spans="1:11" ht="24" customHeight="1">
      <c r="A12" s="12" t="s">
        <v>33</v>
      </c>
      <c r="B12" s="12"/>
      <c r="C12" s="32">
        <v>33</v>
      </c>
      <c r="E12" s="17">
        <v>-72108</v>
      </c>
      <c r="F12" s="61"/>
      <c r="G12" s="17">
        <v>-69721</v>
      </c>
      <c r="K12" s="13"/>
    </row>
    <row r="13" spans="1:11" ht="24" customHeight="1">
      <c r="A13" s="3" t="s">
        <v>44</v>
      </c>
      <c r="B13" s="12"/>
      <c r="C13" s="32"/>
      <c r="E13" s="15">
        <f>SUM(E11:E12)</f>
        <v>317474</v>
      </c>
      <c r="F13" s="23"/>
      <c r="G13" s="15">
        <f>SUM(G11:G12)</f>
        <v>282440</v>
      </c>
      <c r="K13" s="13"/>
    </row>
    <row r="14" spans="1:11" ht="24" customHeight="1">
      <c r="A14" s="12" t="s">
        <v>155</v>
      </c>
      <c r="B14" s="12"/>
      <c r="C14" s="32"/>
      <c r="E14" s="1"/>
      <c r="G14" s="1"/>
    </row>
    <row r="15" spans="1:11" ht="24" customHeight="1">
      <c r="A15" s="40" t="s">
        <v>124</v>
      </c>
      <c r="B15" s="12"/>
      <c r="C15" s="32">
        <v>34</v>
      </c>
      <c r="E15" s="15">
        <v>-8837</v>
      </c>
      <c r="F15" s="23"/>
      <c r="G15" s="15">
        <v>44253</v>
      </c>
      <c r="K15" s="13"/>
    </row>
    <row r="16" spans="1:11" ht="24" customHeight="1">
      <c r="A16" s="11" t="s">
        <v>71</v>
      </c>
      <c r="B16" s="12"/>
      <c r="C16" s="32">
        <v>35</v>
      </c>
      <c r="E16" s="15">
        <v>155651</v>
      </c>
      <c r="F16" s="23"/>
      <c r="G16" s="15">
        <v>833921</v>
      </c>
      <c r="K16" s="13"/>
    </row>
    <row r="17" spans="1:11" ht="24" customHeight="1">
      <c r="A17" s="11" t="s">
        <v>47</v>
      </c>
      <c r="B17" s="12"/>
      <c r="C17" s="32"/>
      <c r="E17" s="15">
        <v>801303</v>
      </c>
      <c r="F17" s="23"/>
      <c r="G17" s="15">
        <v>494142</v>
      </c>
      <c r="K17" s="13"/>
    </row>
    <row r="18" spans="1:11" ht="24" customHeight="1">
      <c r="A18" s="11" t="s">
        <v>42</v>
      </c>
      <c r="B18" s="12"/>
      <c r="C18" s="32"/>
      <c r="E18" s="15">
        <v>28064</v>
      </c>
      <c r="F18" s="23"/>
      <c r="G18" s="15">
        <v>16660</v>
      </c>
      <c r="K18" s="13"/>
    </row>
    <row r="19" spans="1:11" ht="24" customHeight="1">
      <c r="A19" s="3" t="s">
        <v>43</v>
      </c>
      <c r="B19" s="12"/>
      <c r="C19" s="32"/>
      <c r="E19" s="29">
        <f>SUM(E10,E13:E18)</f>
        <v>6858262</v>
      </c>
      <c r="F19" s="23"/>
      <c r="G19" s="29">
        <f>SUM(G10,G13:G18)</f>
        <v>6623393</v>
      </c>
      <c r="K19" s="13"/>
    </row>
    <row r="20" spans="1:11" ht="24" customHeight="1">
      <c r="A20" s="3" t="s">
        <v>34</v>
      </c>
      <c r="B20" s="12"/>
      <c r="C20" s="32"/>
      <c r="E20" s="15"/>
      <c r="F20" s="23"/>
      <c r="G20" s="15"/>
    </row>
    <row r="21" spans="1:11" ht="24" customHeight="1">
      <c r="A21" s="11" t="s">
        <v>96</v>
      </c>
      <c r="B21" s="12"/>
      <c r="C21" s="32"/>
      <c r="E21" s="9">
        <v>1220136</v>
      </c>
      <c r="F21" s="23"/>
      <c r="G21" s="9">
        <v>1110334</v>
      </c>
      <c r="K21" s="13"/>
    </row>
    <row r="22" spans="1:11" ht="24" customHeight="1">
      <c r="A22" s="11" t="s">
        <v>18</v>
      </c>
      <c r="B22" s="12"/>
      <c r="C22" s="32">
        <v>36</v>
      </c>
      <c r="E22" s="18">
        <v>18928</v>
      </c>
      <c r="F22" s="23"/>
      <c r="G22" s="18">
        <v>20441</v>
      </c>
      <c r="K22" s="13"/>
    </row>
    <row r="23" spans="1:11" ht="24" customHeight="1">
      <c r="A23" s="11" t="s">
        <v>17</v>
      </c>
      <c r="B23" s="12"/>
      <c r="C23" s="32"/>
      <c r="E23" s="18">
        <v>600836</v>
      </c>
      <c r="F23" s="23"/>
      <c r="G23" s="18">
        <v>653944</v>
      </c>
      <c r="K23" s="13"/>
    </row>
    <row r="24" spans="1:11" ht="24" customHeight="1">
      <c r="A24" s="11" t="s">
        <v>87</v>
      </c>
      <c r="B24" s="12"/>
      <c r="C24" s="32"/>
      <c r="E24" s="18">
        <v>216877</v>
      </c>
      <c r="F24" s="23"/>
      <c r="G24" s="18">
        <v>213584</v>
      </c>
      <c r="K24" s="13"/>
    </row>
    <row r="25" spans="1:11" ht="24" customHeight="1">
      <c r="A25" s="11" t="s">
        <v>77</v>
      </c>
      <c r="B25" s="12"/>
      <c r="C25" s="32"/>
      <c r="E25" s="18">
        <v>107288</v>
      </c>
      <c r="F25" s="23"/>
      <c r="G25" s="18">
        <v>65633</v>
      </c>
      <c r="K25" s="13"/>
    </row>
    <row r="26" spans="1:11" ht="24" customHeight="1">
      <c r="A26" s="11" t="s">
        <v>45</v>
      </c>
      <c r="B26" s="12"/>
      <c r="C26" s="32"/>
      <c r="E26" s="18">
        <v>113267</v>
      </c>
      <c r="F26" s="23"/>
      <c r="G26" s="18">
        <v>115188</v>
      </c>
      <c r="K26" s="13"/>
    </row>
    <row r="27" spans="1:11" ht="24" customHeight="1">
      <c r="A27" s="11" t="s">
        <v>103</v>
      </c>
      <c r="B27" s="12"/>
      <c r="C27" s="32"/>
      <c r="E27" s="18">
        <v>316423</v>
      </c>
      <c r="F27" s="23"/>
      <c r="G27" s="18">
        <v>288448</v>
      </c>
      <c r="K27" s="13"/>
    </row>
    <row r="28" spans="1:11" ht="24" customHeight="1">
      <c r="A28" s="11" t="s">
        <v>19</v>
      </c>
      <c r="B28" s="12"/>
      <c r="C28" s="32"/>
      <c r="E28" s="17">
        <v>165232</v>
      </c>
      <c r="F28" s="23"/>
      <c r="G28" s="17">
        <v>123502</v>
      </c>
      <c r="K28" s="13"/>
    </row>
    <row r="29" spans="1:11" ht="24" customHeight="1">
      <c r="A29" s="3" t="s">
        <v>35</v>
      </c>
      <c r="B29" s="12"/>
      <c r="C29" s="32"/>
      <c r="E29" s="15">
        <f>SUM(E21:E28)</f>
        <v>2758987</v>
      </c>
      <c r="F29" s="23"/>
      <c r="G29" s="15">
        <f>SUM(G21:G28)</f>
        <v>2591074</v>
      </c>
      <c r="K29" s="13"/>
    </row>
    <row r="30" spans="1:11" ht="24" customHeight="1">
      <c r="A30" s="3" t="s">
        <v>127</v>
      </c>
      <c r="B30" s="12"/>
      <c r="C30" s="32">
        <v>37</v>
      </c>
      <c r="E30" s="66">
        <v>3283835</v>
      </c>
      <c r="F30" s="65"/>
      <c r="G30" s="66">
        <v>2298242</v>
      </c>
      <c r="K30" s="13"/>
    </row>
    <row r="31" spans="1:11" ht="24" customHeight="1">
      <c r="A31" s="3" t="s">
        <v>104</v>
      </c>
      <c r="B31" s="12"/>
      <c r="C31" s="32"/>
      <c r="E31" s="64">
        <f>E19-E29-E30</f>
        <v>815440</v>
      </c>
      <c r="F31" s="65"/>
      <c r="G31" s="64">
        <f>G19-G29-G30</f>
        <v>1734077</v>
      </c>
      <c r="K31" s="13"/>
    </row>
    <row r="32" spans="1:11" ht="24" customHeight="1">
      <c r="A32" s="11" t="s">
        <v>105</v>
      </c>
      <c r="B32" s="12"/>
      <c r="C32" s="45">
        <v>16.2</v>
      </c>
      <c r="E32" s="66">
        <v>-124602</v>
      </c>
      <c r="F32" s="64"/>
      <c r="G32" s="66">
        <v>-326484</v>
      </c>
      <c r="K32" s="13"/>
    </row>
    <row r="33" spans="1:11" ht="24" customHeight="1">
      <c r="A33" s="3" t="s">
        <v>170</v>
      </c>
      <c r="B33" s="12"/>
      <c r="C33" s="32"/>
      <c r="E33" s="29">
        <f>SUM(E31:E32)</f>
        <v>690838</v>
      </c>
      <c r="F33" s="23"/>
      <c r="G33" s="29">
        <f>SUM(G31:G32)</f>
        <v>1407593</v>
      </c>
      <c r="K33" s="13"/>
    </row>
    <row r="34" spans="1:11" ht="24" customHeight="1">
      <c r="A34" s="12"/>
      <c r="B34" s="12"/>
      <c r="C34" s="45"/>
      <c r="E34" s="53"/>
      <c r="F34" s="53"/>
      <c r="G34" s="53"/>
    </row>
    <row r="35" spans="1:11" ht="24" customHeight="1">
      <c r="A35" s="12" t="s">
        <v>1</v>
      </c>
      <c r="B35" s="12"/>
      <c r="C35" s="45"/>
      <c r="E35" s="23"/>
      <c r="F35" s="23"/>
      <c r="G35" s="23"/>
    </row>
    <row r="36" spans="1:11" ht="24" customHeight="1">
      <c r="A36" s="3" t="s">
        <v>84</v>
      </c>
      <c r="B36" s="24"/>
      <c r="C36" s="4"/>
      <c r="D36" s="4"/>
      <c r="E36" s="5"/>
      <c r="F36" s="4"/>
      <c r="G36" s="52"/>
    </row>
    <row r="37" spans="1:11" ht="24" customHeight="1">
      <c r="A37" s="3" t="s">
        <v>68</v>
      </c>
      <c r="B37" s="4"/>
      <c r="C37" s="4"/>
      <c r="D37" s="4"/>
      <c r="E37" s="5"/>
      <c r="F37" s="4"/>
      <c r="G37" s="5"/>
    </row>
    <row r="38" spans="1:11" ht="24" customHeight="1">
      <c r="A38" s="3" t="s">
        <v>169</v>
      </c>
      <c r="B38" s="4"/>
      <c r="C38" s="4"/>
      <c r="D38" s="4"/>
      <c r="E38" s="5"/>
      <c r="F38" s="4"/>
      <c r="G38" s="5"/>
    </row>
    <row r="39" spans="1:11" ht="24" customHeight="1">
      <c r="E39" s="2"/>
      <c r="G39" s="2" t="s">
        <v>60</v>
      </c>
    </row>
    <row r="40" spans="1:11" ht="24" customHeight="1">
      <c r="C40" s="7" t="s">
        <v>0</v>
      </c>
      <c r="E40" s="43">
        <v>2021</v>
      </c>
      <c r="G40" s="43">
        <v>2020</v>
      </c>
    </row>
    <row r="41" spans="1:11" ht="24" customHeight="1">
      <c r="C41" s="14"/>
      <c r="E41" s="44"/>
      <c r="G41" s="44"/>
    </row>
    <row r="42" spans="1:11" ht="24" customHeight="1">
      <c r="A42" s="3" t="s">
        <v>76</v>
      </c>
      <c r="C42" s="32"/>
      <c r="E42" s="15"/>
      <c r="F42" s="23"/>
      <c r="G42" s="15"/>
    </row>
    <row r="43" spans="1:11" ht="24" customHeight="1">
      <c r="A43" s="11" t="s">
        <v>94</v>
      </c>
      <c r="C43" s="10"/>
      <c r="E43" s="15"/>
      <c r="F43" s="23"/>
      <c r="G43" s="15"/>
    </row>
    <row r="44" spans="1:11" ht="24" customHeight="1">
      <c r="A44" s="11" t="s">
        <v>160</v>
      </c>
      <c r="C44" s="10"/>
      <c r="E44" s="15"/>
      <c r="F44" s="23"/>
      <c r="G44" s="15"/>
    </row>
    <row r="45" spans="1:11" ht="24" customHeight="1">
      <c r="A45" s="11" t="s">
        <v>91</v>
      </c>
      <c r="C45" s="10"/>
      <c r="E45" s="15">
        <v>-998475</v>
      </c>
      <c r="F45" s="23"/>
      <c r="G45" s="15">
        <v>973369</v>
      </c>
      <c r="K45" s="13"/>
    </row>
    <row r="46" spans="1:11" ht="24" customHeight="1">
      <c r="A46" s="1" t="s">
        <v>138</v>
      </c>
      <c r="C46" s="10"/>
      <c r="E46" s="15"/>
      <c r="F46" s="23"/>
      <c r="G46" s="15"/>
    </row>
    <row r="47" spans="1:11" ht="24" customHeight="1">
      <c r="A47" s="11" t="s">
        <v>106</v>
      </c>
      <c r="E47" s="22">
        <v>199695</v>
      </c>
      <c r="F47" s="23"/>
      <c r="G47" s="22">
        <v>-194722</v>
      </c>
      <c r="K47" s="13"/>
    </row>
    <row r="48" spans="1:11" ht="24" customHeight="1">
      <c r="A48" s="11" t="s">
        <v>107</v>
      </c>
      <c r="C48" s="10"/>
      <c r="E48" s="54">
        <f>SUM(E44:E47)</f>
        <v>-798780</v>
      </c>
      <c r="F48" s="23"/>
      <c r="G48" s="54">
        <f>SUM(G44:G47)</f>
        <v>778647</v>
      </c>
      <c r="K48" s="13"/>
    </row>
    <row r="49" spans="1:11" ht="24" customHeight="1">
      <c r="A49" s="11" t="s">
        <v>95</v>
      </c>
      <c r="B49" s="11"/>
      <c r="C49" s="10"/>
      <c r="E49" s="23"/>
      <c r="F49" s="23"/>
      <c r="G49" s="23"/>
    </row>
    <row r="50" spans="1:11" ht="24" customHeight="1">
      <c r="A50" s="11" t="s">
        <v>163</v>
      </c>
      <c r="B50" s="11"/>
      <c r="C50" s="10"/>
      <c r="E50" s="23"/>
      <c r="F50" s="23"/>
      <c r="G50" s="23"/>
    </row>
    <row r="51" spans="1:11" ht="24" customHeight="1">
      <c r="A51" s="11" t="s">
        <v>125</v>
      </c>
      <c r="B51" s="11"/>
      <c r="C51" s="10"/>
      <c r="E51" s="23">
        <v>-146764</v>
      </c>
      <c r="F51" s="23"/>
      <c r="G51" s="23">
        <v>-2194071</v>
      </c>
      <c r="K51" s="13"/>
    </row>
    <row r="52" spans="1:11" ht="24" customHeight="1">
      <c r="A52" s="11" t="s">
        <v>139</v>
      </c>
      <c r="B52" s="11"/>
      <c r="C52" s="10"/>
      <c r="E52" s="15">
        <v>-2515</v>
      </c>
      <c r="F52" s="23"/>
      <c r="G52" s="15">
        <v>0</v>
      </c>
    </row>
    <row r="53" spans="1:11" ht="24" customHeight="1">
      <c r="A53" s="1" t="s">
        <v>138</v>
      </c>
      <c r="B53" s="11"/>
      <c r="C53" s="10"/>
      <c r="E53" s="23"/>
      <c r="F53" s="23"/>
      <c r="G53" s="23"/>
      <c r="K53" s="13"/>
    </row>
    <row r="54" spans="1:11" ht="24" customHeight="1">
      <c r="A54" s="11" t="s">
        <v>108</v>
      </c>
      <c r="B54" s="11"/>
      <c r="C54" s="10"/>
      <c r="E54" s="54">
        <v>29856</v>
      </c>
      <c r="F54" s="23"/>
      <c r="G54" s="54">
        <v>438205</v>
      </c>
      <c r="K54" s="13"/>
    </row>
    <row r="55" spans="1:11" ht="24" customHeight="1">
      <c r="A55" s="11" t="s">
        <v>92</v>
      </c>
      <c r="B55" s="11"/>
      <c r="C55" s="10"/>
      <c r="E55" s="60">
        <f>SUM(E51:E54)</f>
        <v>-119423</v>
      </c>
      <c r="F55" s="23"/>
      <c r="G55" s="60">
        <f>SUM(G51:G54)</f>
        <v>-1755866</v>
      </c>
      <c r="K55" s="13"/>
    </row>
    <row r="56" spans="1:11" ht="24" customHeight="1">
      <c r="A56" s="3" t="s">
        <v>171</v>
      </c>
      <c r="B56" s="11"/>
      <c r="E56" s="29">
        <f>SUM(E55,E48)</f>
        <v>-918203</v>
      </c>
      <c r="F56" s="23"/>
      <c r="G56" s="29">
        <f>SUM(G55,G48)</f>
        <v>-977219</v>
      </c>
      <c r="K56" s="13"/>
    </row>
    <row r="57" spans="1:11" ht="24" customHeight="1" thickBot="1">
      <c r="A57" s="3" t="s">
        <v>180</v>
      </c>
      <c r="B57" s="12"/>
      <c r="C57" s="46"/>
      <c r="E57" s="19">
        <f>E56+E33</f>
        <v>-227365</v>
      </c>
      <c r="F57" s="23"/>
      <c r="G57" s="19">
        <f>G56+G33</f>
        <v>430374</v>
      </c>
      <c r="K57" s="13"/>
    </row>
    <row r="58" spans="1:11" ht="24" customHeight="1" thickTop="1">
      <c r="A58" s="3"/>
      <c r="B58" s="12"/>
      <c r="E58" s="68">
        <f>E57-E56-E33</f>
        <v>0</v>
      </c>
      <c r="F58" s="21"/>
      <c r="G58" s="68">
        <f>G57-G56-G33</f>
        <v>0</v>
      </c>
      <c r="K58" s="13"/>
    </row>
    <row r="59" spans="1:11" ht="24" customHeight="1">
      <c r="A59" s="3" t="s">
        <v>85</v>
      </c>
      <c r="B59" s="12"/>
      <c r="C59" s="32">
        <v>38</v>
      </c>
      <c r="E59" s="15"/>
      <c r="F59" s="21"/>
      <c r="G59" s="15"/>
    </row>
    <row r="60" spans="1:11" ht="24" customHeight="1">
      <c r="A60" s="11" t="s">
        <v>88</v>
      </c>
      <c r="B60" s="12"/>
      <c r="E60" s="15"/>
      <c r="F60" s="21"/>
      <c r="G60" s="15"/>
    </row>
    <row r="61" spans="1:11" ht="24" customHeight="1" thickBot="1">
      <c r="A61" s="11" t="s">
        <v>172</v>
      </c>
      <c r="B61" s="12"/>
      <c r="E61" s="67">
        <v>0.35</v>
      </c>
      <c r="F61" s="63"/>
      <c r="G61" s="67">
        <v>0.7</v>
      </c>
      <c r="K61" s="13"/>
    </row>
    <row r="62" spans="1:11" ht="24" customHeight="1" thickTop="1">
      <c r="A62" s="11"/>
      <c r="B62" s="12"/>
      <c r="C62" s="32"/>
      <c r="E62" s="62"/>
      <c r="F62" s="62"/>
      <c r="G62" s="62"/>
    </row>
    <row r="63" spans="1:11" ht="24" customHeight="1">
      <c r="A63" s="12" t="s">
        <v>1</v>
      </c>
      <c r="B63" s="12"/>
      <c r="C63" s="47"/>
      <c r="E63" s="1"/>
      <c r="G63" s="1"/>
    </row>
    <row r="64" spans="1:11" ht="24" customHeight="1">
      <c r="C64" s="47"/>
      <c r="D64" s="26"/>
      <c r="F64" s="26"/>
    </row>
    <row r="65" spans="1:7" ht="24" customHeight="1">
      <c r="C65" s="47"/>
      <c r="D65" s="26"/>
      <c r="F65" s="26"/>
    </row>
    <row r="66" spans="1:7" ht="24" customHeight="1">
      <c r="A66" s="30"/>
      <c r="B66" s="26"/>
      <c r="C66" s="26"/>
      <c r="D66" s="26"/>
      <c r="F66" s="26"/>
    </row>
    <row r="67" spans="1:7" ht="24" customHeight="1">
      <c r="A67" s="26"/>
      <c r="B67" s="26"/>
      <c r="C67" s="26"/>
      <c r="D67" s="26"/>
      <c r="F67" s="26"/>
    </row>
    <row r="68" spans="1:7" ht="24" customHeight="1">
      <c r="B68" s="26" t="s">
        <v>8</v>
      </c>
      <c r="C68" s="26"/>
      <c r="D68" s="26"/>
      <c r="F68" s="26"/>
    </row>
    <row r="69" spans="1:7" ht="24" customHeight="1">
      <c r="A69" s="30"/>
      <c r="B69" s="26"/>
      <c r="C69" s="26"/>
      <c r="D69" s="26"/>
      <c r="E69" s="31"/>
      <c r="F69" s="26"/>
      <c r="G69" s="31"/>
    </row>
  </sheetData>
  <printOptions gridLinesSet="0"/>
  <pageMargins left="0.86614173228346458" right="0.47244094488188981" top="0.9055118110236221" bottom="0" header="0.19685039370078741" footer="0.19685039370078741"/>
  <pageSetup paperSize="9" scale="78" orientation="portrait" r:id="rId1"/>
  <headerFooter alignWithMargins="0"/>
  <rowBreaks count="1" manualBreakCount="1">
    <brk id="3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4"/>
  <sheetViews>
    <sheetView showGridLines="0" view="pageBreakPreview" zoomScale="70" zoomScaleNormal="70" zoomScaleSheetLayoutView="70" workbookViewId="0">
      <selection activeCell="P14" sqref="P14"/>
    </sheetView>
  </sheetViews>
  <sheetFormatPr defaultColWidth="10.7109375" defaultRowHeight="24" customHeight="1"/>
  <cols>
    <col min="1" max="1" width="48.7109375" style="1" customWidth="1"/>
    <col min="2" max="2" width="1.42578125" style="1" customWidth="1"/>
    <col min="3" max="3" width="6.7109375" style="1" customWidth="1"/>
    <col min="4" max="4" width="1.7109375" style="8" customWidth="1"/>
    <col min="5" max="5" width="16.7109375" style="8" customWidth="1"/>
    <col min="6" max="6" width="1.7109375" style="1" customWidth="1"/>
    <col min="7" max="7" width="16.7109375" style="8" customWidth="1"/>
    <col min="8" max="8" width="1.7109375" style="1" customWidth="1"/>
    <col min="9" max="9" width="28.28515625" style="8" customWidth="1"/>
    <col min="10" max="10" width="1.7109375" style="1" customWidth="1"/>
    <col min="11" max="11" width="16.7109375" style="8" customWidth="1"/>
    <col min="12" max="12" width="1.7109375" style="8" customWidth="1"/>
    <col min="13" max="13" width="16.7109375" style="8" customWidth="1"/>
    <col min="14" max="14" width="1.7109375" style="1" customWidth="1"/>
    <col min="15" max="15" width="17.7109375" style="1" customWidth="1"/>
    <col min="16" max="16384" width="10.7109375" style="1"/>
  </cols>
  <sheetData>
    <row r="1" spans="1:16" s="6" customFormat="1" ht="24" customHeight="1">
      <c r="A1" s="3" t="s">
        <v>84</v>
      </c>
      <c r="B1" s="24"/>
      <c r="C1" s="4"/>
      <c r="D1" s="5"/>
      <c r="E1" s="4"/>
      <c r="F1" s="5"/>
      <c r="G1" s="4"/>
      <c r="H1" s="5"/>
      <c r="O1" s="52"/>
    </row>
    <row r="2" spans="1:16" s="6" customFormat="1" ht="24" customHeight="1">
      <c r="A2" s="3" t="s">
        <v>137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6" s="6" customFormat="1" ht="24" customHeight="1">
      <c r="A3" s="3" t="s">
        <v>169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6" s="26" customFormat="1" ht="24" customHeight="1">
      <c r="D4" s="31"/>
      <c r="E4" s="31"/>
      <c r="G4" s="31"/>
      <c r="I4" s="31"/>
      <c r="M4" s="8"/>
      <c r="N4" s="8"/>
      <c r="O4" s="52" t="s">
        <v>31</v>
      </c>
      <c r="P4" s="8"/>
    </row>
    <row r="5" spans="1:16" ht="24" customHeight="1">
      <c r="D5" s="1"/>
      <c r="E5" s="1"/>
      <c r="F5" s="8"/>
      <c r="G5" s="25"/>
      <c r="H5" s="8"/>
      <c r="I5" s="37" t="s">
        <v>148</v>
      </c>
      <c r="K5" s="1"/>
      <c r="L5" s="1"/>
      <c r="M5" s="1"/>
      <c r="N5" s="52"/>
    </row>
    <row r="6" spans="1:16" ht="24" customHeight="1">
      <c r="D6" s="1"/>
      <c r="E6" s="1"/>
      <c r="F6" s="8"/>
      <c r="G6" s="25"/>
      <c r="H6" s="8"/>
      <c r="I6" s="37" t="s">
        <v>149</v>
      </c>
      <c r="K6" s="1"/>
      <c r="L6" s="1"/>
      <c r="M6" s="1"/>
      <c r="N6" s="52"/>
    </row>
    <row r="7" spans="1:16" ht="24" customHeight="1">
      <c r="D7" s="1"/>
      <c r="E7" s="1"/>
      <c r="F7" s="8"/>
      <c r="G7" s="25"/>
      <c r="H7" s="8"/>
      <c r="I7" s="74" t="s">
        <v>150</v>
      </c>
      <c r="K7" s="1"/>
      <c r="L7" s="1"/>
      <c r="M7" s="1"/>
      <c r="N7" s="52"/>
    </row>
    <row r="8" spans="1:16" ht="24" customHeight="1">
      <c r="D8" s="1"/>
      <c r="E8" s="25" t="s">
        <v>2</v>
      </c>
      <c r="F8" s="8"/>
      <c r="G8" s="25"/>
      <c r="H8" s="8"/>
      <c r="I8" s="37" t="s">
        <v>123</v>
      </c>
      <c r="K8" s="91" t="s">
        <v>28</v>
      </c>
      <c r="L8" s="91"/>
      <c r="M8" s="91"/>
      <c r="N8" s="52"/>
    </row>
    <row r="9" spans="1:16" s="38" customFormat="1" ht="24" customHeight="1">
      <c r="D9" s="39"/>
      <c r="E9" s="37" t="s">
        <v>4</v>
      </c>
      <c r="F9" s="25"/>
      <c r="G9" s="37"/>
      <c r="H9" s="25"/>
      <c r="I9" s="37" t="s">
        <v>109</v>
      </c>
      <c r="K9" s="37" t="s">
        <v>5</v>
      </c>
      <c r="L9" s="31"/>
      <c r="N9" s="37"/>
    </row>
    <row r="10" spans="1:16" s="38" customFormat="1" ht="24" customHeight="1">
      <c r="C10" s="90" t="s">
        <v>0</v>
      </c>
      <c r="D10" s="14"/>
      <c r="E10" s="90" t="s">
        <v>6</v>
      </c>
      <c r="F10" s="37"/>
      <c r="G10" s="90" t="s">
        <v>101</v>
      </c>
      <c r="H10" s="37"/>
      <c r="I10" s="7" t="s">
        <v>97</v>
      </c>
      <c r="J10" s="14"/>
      <c r="K10" s="90" t="s">
        <v>110</v>
      </c>
      <c r="L10" s="14"/>
      <c r="M10" s="7" t="s">
        <v>7</v>
      </c>
      <c r="N10" s="14"/>
      <c r="O10" s="90" t="s">
        <v>3</v>
      </c>
    </row>
    <row r="11" spans="1:16" s="38" customFormat="1" ht="24" customHeight="1">
      <c r="D11" s="14"/>
      <c r="E11" s="37"/>
      <c r="F11" s="37"/>
      <c r="G11" s="37"/>
      <c r="H11" s="37"/>
      <c r="I11" s="37"/>
      <c r="J11" s="14"/>
      <c r="K11" s="37"/>
      <c r="L11" s="14"/>
      <c r="M11" s="14"/>
      <c r="N11" s="14"/>
      <c r="O11" s="37"/>
    </row>
    <row r="12" spans="1:16" s="38" customFormat="1" ht="24" customHeight="1">
      <c r="A12" s="48" t="s">
        <v>90</v>
      </c>
      <c r="D12" s="14"/>
      <c r="E12" s="15">
        <v>20000000</v>
      </c>
      <c r="F12" s="35"/>
      <c r="G12" s="15">
        <v>10598915</v>
      </c>
      <c r="H12" s="35"/>
      <c r="I12" s="15">
        <v>41413</v>
      </c>
      <c r="J12" s="35"/>
      <c r="K12" s="15">
        <v>819300</v>
      </c>
      <c r="L12" s="35"/>
      <c r="M12" s="15">
        <v>4976402</v>
      </c>
      <c r="N12" s="14"/>
      <c r="O12" s="21">
        <f>SUM(E12:M12)</f>
        <v>36436030</v>
      </c>
    </row>
    <row r="13" spans="1:16" s="38" customFormat="1" ht="24" customHeight="1">
      <c r="A13" s="1" t="s">
        <v>162</v>
      </c>
      <c r="C13" s="10">
        <v>27</v>
      </c>
      <c r="D13" s="14"/>
      <c r="E13" s="15">
        <v>0</v>
      </c>
      <c r="F13" s="35"/>
      <c r="G13" s="15">
        <v>0</v>
      </c>
      <c r="H13" s="35"/>
      <c r="I13" s="15">
        <v>0</v>
      </c>
      <c r="J13" s="35"/>
      <c r="K13" s="15">
        <v>70400</v>
      </c>
      <c r="L13" s="35"/>
      <c r="M13" s="15">
        <v>-70400</v>
      </c>
      <c r="N13" s="14"/>
      <c r="O13" s="21">
        <f>SUM(E13:M13)</f>
        <v>0</v>
      </c>
    </row>
    <row r="14" spans="1:16" s="38" customFormat="1" ht="24" customHeight="1">
      <c r="A14" s="1" t="s">
        <v>111</v>
      </c>
      <c r="C14" s="10">
        <v>28</v>
      </c>
      <c r="D14" s="14"/>
      <c r="E14" s="15">
        <v>0</v>
      </c>
      <c r="F14" s="35"/>
      <c r="G14" s="15">
        <v>0</v>
      </c>
      <c r="H14" s="35"/>
      <c r="I14" s="15">
        <v>0</v>
      </c>
      <c r="J14" s="35"/>
      <c r="K14" s="15">
        <v>0</v>
      </c>
      <c r="L14" s="35"/>
      <c r="M14" s="15">
        <v>-500000</v>
      </c>
      <c r="N14" s="14"/>
      <c r="O14" s="21">
        <f>SUM(E14:M14)</f>
        <v>-500000</v>
      </c>
    </row>
    <row r="15" spans="1:16" s="38" customFormat="1" ht="24" customHeight="1">
      <c r="A15" s="1" t="s">
        <v>140</v>
      </c>
      <c r="C15" s="10"/>
      <c r="D15" s="14"/>
      <c r="E15" s="15"/>
      <c r="F15" s="35"/>
      <c r="G15" s="15"/>
      <c r="H15" s="35"/>
      <c r="I15" s="15"/>
      <c r="J15" s="35"/>
      <c r="K15" s="15"/>
      <c r="L15" s="35"/>
      <c r="M15" s="15"/>
      <c r="N15" s="14"/>
      <c r="O15" s="21"/>
    </row>
    <row r="16" spans="1:16" s="38" customFormat="1" ht="24" customHeight="1">
      <c r="A16" s="1" t="s">
        <v>175</v>
      </c>
      <c r="C16" s="10">
        <v>9.1</v>
      </c>
      <c r="D16" s="14"/>
      <c r="E16" s="15">
        <v>0</v>
      </c>
      <c r="F16" s="35"/>
      <c r="G16" s="15">
        <v>0</v>
      </c>
      <c r="H16" s="35"/>
      <c r="I16" s="15">
        <v>91523</v>
      </c>
      <c r="J16" s="35"/>
      <c r="K16" s="15">
        <v>0</v>
      </c>
      <c r="L16" s="35"/>
      <c r="M16" s="15">
        <v>-91523</v>
      </c>
      <c r="N16" s="14"/>
      <c r="O16" s="21">
        <f>SUM(E16:M16)</f>
        <v>0</v>
      </c>
    </row>
    <row r="17" spans="1:16" s="38" customFormat="1" ht="24" customHeight="1">
      <c r="A17" s="1" t="s">
        <v>176</v>
      </c>
      <c r="C17" s="10"/>
      <c r="D17" s="14"/>
      <c r="E17" s="9">
        <v>0</v>
      </c>
      <c r="F17" s="35"/>
      <c r="G17" s="9">
        <v>0</v>
      </c>
      <c r="H17" s="35"/>
      <c r="I17" s="9">
        <v>0</v>
      </c>
      <c r="J17" s="35"/>
      <c r="K17" s="9">
        <v>0</v>
      </c>
      <c r="L17" s="35"/>
      <c r="M17" s="9">
        <v>1407593</v>
      </c>
      <c r="N17" s="15"/>
      <c r="O17" s="9">
        <f>SUM(E17:M17)</f>
        <v>1407593</v>
      </c>
    </row>
    <row r="18" spans="1:16" s="38" customFormat="1" ht="24" customHeight="1">
      <c r="A18" s="1" t="s">
        <v>177</v>
      </c>
      <c r="C18" s="10"/>
      <c r="D18" s="14"/>
      <c r="E18" s="17">
        <v>0</v>
      </c>
      <c r="F18" s="35"/>
      <c r="G18" s="17">
        <v>0</v>
      </c>
      <c r="H18" s="35"/>
      <c r="I18" s="17">
        <v>-977219</v>
      </c>
      <c r="J18" s="35"/>
      <c r="K18" s="17">
        <v>0</v>
      </c>
      <c r="L18" s="35"/>
      <c r="M18" s="17">
        <v>0</v>
      </c>
      <c r="N18" s="15"/>
      <c r="O18" s="17">
        <f>SUM(E18:M18)</f>
        <v>-977219</v>
      </c>
    </row>
    <row r="19" spans="1:16" s="38" customFormat="1" ht="24" customHeight="1">
      <c r="A19" s="1" t="s">
        <v>178</v>
      </c>
      <c r="C19" s="10"/>
      <c r="D19" s="14"/>
      <c r="E19" s="15">
        <f>E18+E17</f>
        <v>0</v>
      </c>
      <c r="F19" s="35"/>
      <c r="G19" s="15">
        <f>G18+G17</f>
        <v>0</v>
      </c>
      <c r="H19" s="35"/>
      <c r="I19" s="15">
        <f>I18+I17</f>
        <v>-977219</v>
      </c>
      <c r="J19" s="35"/>
      <c r="K19" s="15">
        <f>K18+K17</f>
        <v>0</v>
      </c>
      <c r="L19" s="35"/>
      <c r="M19" s="15">
        <f>M18+M17</f>
        <v>1407593</v>
      </c>
      <c r="N19" s="15"/>
      <c r="O19" s="15">
        <f>O18+O17</f>
        <v>430374</v>
      </c>
    </row>
    <row r="20" spans="1:16" s="38" customFormat="1" ht="24" customHeight="1" thickBot="1">
      <c r="A20" s="48" t="s">
        <v>173</v>
      </c>
      <c r="C20" s="10"/>
      <c r="D20" s="14"/>
      <c r="E20" s="73">
        <f>SUM(E12:E16,E19)</f>
        <v>20000000</v>
      </c>
      <c r="F20" s="37"/>
      <c r="G20" s="73">
        <f>SUM(G12:G16,G19)</f>
        <v>10598915</v>
      </c>
      <c r="H20" s="37"/>
      <c r="I20" s="73">
        <f>SUM(I12:I16,I19)</f>
        <v>-844283</v>
      </c>
      <c r="J20" s="14"/>
      <c r="K20" s="73">
        <f>SUM(K12:K16,K19)</f>
        <v>889700</v>
      </c>
      <c r="L20" s="14"/>
      <c r="M20" s="73">
        <f>SUM(M12:M16,M19)</f>
        <v>5722072</v>
      </c>
      <c r="N20" s="14"/>
      <c r="O20" s="73">
        <f>SUM(O12:O16,O19)</f>
        <v>36366404</v>
      </c>
    </row>
    <row r="21" spans="1:16" ht="24" customHeight="1" thickTop="1">
      <c r="A21" s="48"/>
      <c r="C21" s="47"/>
      <c r="D21" s="1"/>
      <c r="E21" s="68">
        <f>E20-BS!G47</f>
        <v>0</v>
      </c>
      <c r="F21" s="71"/>
      <c r="G21" s="68">
        <f>G20-BS!E48</f>
        <v>0</v>
      </c>
      <c r="H21" s="71"/>
      <c r="I21" s="68">
        <f>I20-BS!G49</f>
        <v>0</v>
      </c>
      <c r="J21" s="71"/>
      <c r="K21" s="68">
        <f>K20-BS!G51</f>
        <v>0</v>
      </c>
      <c r="L21" s="71"/>
      <c r="M21" s="68">
        <f>M20-BS!G52</f>
        <v>0</v>
      </c>
      <c r="N21" s="68"/>
      <c r="O21" s="68">
        <f>O20-BS!G53</f>
        <v>0</v>
      </c>
      <c r="P21" s="58"/>
    </row>
    <row r="22" spans="1:16" s="38" customFormat="1" ht="24" customHeight="1">
      <c r="A22" s="48" t="s">
        <v>145</v>
      </c>
      <c r="C22" s="10"/>
      <c r="D22" s="14"/>
      <c r="E22" s="15">
        <v>20000000</v>
      </c>
      <c r="F22" s="35"/>
      <c r="G22" s="15">
        <v>10598915</v>
      </c>
      <c r="H22" s="35"/>
      <c r="I22" s="15">
        <v>-844283</v>
      </c>
      <c r="J22" s="35"/>
      <c r="K22" s="15">
        <v>889700</v>
      </c>
      <c r="L22" s="35"/>
      <c r="M22" s="15">
        <v>5722072</v>
      </c>
      <c r="N22" s="14"/>
      <c r="O22" s="15">
        <v>36366404</v>
      </c>
    </row>
    <row r="23" spans="1:16" s="38" customFormat="1" ht="24" customHeight="1">
      <c r="A23" s="1" t="s">
        <v>162</v>
      </c>
      <c r="C23" s="10">
        <v>27</v>
      </c>
      <c r="D23" s="14"/>
      <c r="E23" s="15">
        <v>0</v>
      </c>
      <c r="F23" s="35"/>
      <c r="G23" s="15">
        <v>0</v>
      </c>
      <c r="H23" s="35"/>
      <c r="I23" s="15">
        <v>0</v>
      </c>
      <c r="J23" s="35"/>
      <c r="K23" s="15">
        <f>BS!E51-BS!G51</f>
        <v>34600</v>
      </c>
      <c r="L23" s="35"/>
      <c r="M23" s="15">
        <f>-K23</f>
        <v>-34600</v>
      </c>
      <c r="N23" s="14"/>
      <c r="O23" s="15">
        <f>SUM(E23:M23)</f>
        <v>0</v>
      </c>
    </row>
    <row r="24" spans="1:16" s="38" customFormat="1" ht="24" customHeight="1">
      <c r="A24" s="1" t="s">
        <v>111</v>
      </c>
      <c r="C24" s="10">
        <v>28</v>
      </c>
      <c r="D24" s="14"/>
      <c r="E24" s="15">
        <v>0</v>
      </c>
      <c r="F24" s="35"/>
      <c r="G24" s="15">
        <v>0</v>
      </c>
      <c r="H24" s="35"/>
      <c r="I24" s="15">
        <v>0</v>
      </c>
      <c r="J24" s="35"/>
      <c r="K24" s="15">
        <v>0</v>
      </c>
      <c r="L24" s="35"/>
      <c r="M24" s="15">
        <v>-1040000</v>
      </c>
      <c r="N24" s="14"/>
      <c r="O24" s="21">
        <f>SUM(E24:M24)</f>
        <v>-1040000</v>
      </c>
    </row>
    <row r="25" spans="1:16" s="38" customFormat="1" ht="24" customHeight="1">
      <c r="A25" s="1" t="s">
        <v>140</v>
      </c>
      <c r="C25" s="10"/>
      <c r="D25" s="14"/>
      <c r="E25" s="15"/>
      <c r="F25" s="35"/>
      <c r="G25" s="15"/>
      <c r="H25" s="35"/>
      <c r="I25" s="15"/>
      <c r="J25" s="35"/>
      <c r="K25" s="15"/>
      <c r="L25" s="35"/>
      <c r="M25" s="15"/>
      <c r="N25" s="14"/>
      <c r="O25" s="21"/>
    </row>
    <row r="26" spans="1:16" s="38" customFormat="1" ht="24" customHeight="1">
      <c r="A26" s="1" t="s">
        <v>175</v>
      </c>
      <c r="C26" s="10">
        <v>9.1</v>
      </c>
      <c r="D26" s="14"/>
      <c r="E26" s="15">
        <v>0</v>
      </c>
      <c r="F26" s="35"/>
      <c r="G26" s="15">
        <v>0</v>
      </c>
      <c r="H26" s="35"/>
      <c r="I26" s="15">
        <v>303062</v>
      </c>
      <c r="J26" s="35"/>
      <c r="K26" s="15">
        <v>0</v>
      </c>
      <c r="L26" s="35"/>
      <c r="M26" s="15">
        <v>-303062</v>
      </c>
      <c r="N26" s="14"/>
      <c r="O26" s="15">
        <f>SUM(E26:M26)</f>
        <v>0</v>
      </c>
    </row>
    <row r="27" spans="1:16" s="38" customFormat="1" ht="24" customHeight="1">
      <c r="A27" s="1" t="s">
        <v>176</v>
      </c>
      <c r="D27" s="14"/>
      <c r="E27" s="9">
        <v>0</v>
      </c>
      <c r="F27" s="35"/>
      <c r="G27" s="9">
        <v>0</v>
      </c>
      <c r="H27" s="35"/>
      <c r="I27" s="9">
        <v>0</v>
      </c>
      <c r="J27" s="35"/>
      <c r="K27" s="9">
        <v>0</v>
      </c>
      <c r="L27" s="35"/>
      <c r="M27" s="9">
        <f>Pl!E33</f>
        <v>690838</v>
      </c>
      <c r="N27" s="15"/>
      <c r="O27" s="50">
        <f>SUM(E27:M27)</f>
        <v>690838</v>
      </c>
    </row>
    <row r="28" spans="1:16" s="38" customFormat="1" ht="24" customHeight="1">
      <c r="A28" s="1" t="s">
        <v>177</v>
      </c>
      <c r="D28" s="14"/>
      <c r="E28" s="17">
        <v>0</v>
      </c>
      <c r="F28" s="35"/>
      <c r="G28" s="17">
        <v>0</v>
      </c>
      <c r="H28" s="35"/>
      <c r="I28" s="17">
        <f>Pl!E56-M28</f>
        <v>-916191</v>
      </c>
      <c r="J28" s="35"/>
      <c r="K28" s="17">
        <v>0</v>
      </c>
      <c r="L28" s="35"/>
      <c r="M28" s="17">
        <v>-2012</v>
      </c>
      <c r="N28" s="15"/>
      <c r="O28" s="51">
        <f>SUM(E28:M28)</f>
        <v>-918203</v>
      </c>
    </row>
    <row r="29" spans="1:16" s="38" customFormat="1" ht="24" customHeight="1">
      <c r="A29" s="1" t="s">
        <v>178</v>
      </c>
      <c r="D29" s="14"/>
      <c r="E29" s="15">
        <f>E28+E27</f>
        <v>0</v>
      </c>
      <c r="F29" s="35"/>
      <c r="G29" s="15">
        <f>G28+G27</f>
        <v>0</v>
      </c>
      <c r="H29" s="35"/>
      <c r="I29" s="15">
        <f>I28+I27</f>
        <v>-916191</v>
      </c>
      <c r="J29" s="35"/>
      <c r="K29" s="15">
        <f>K28+K27</f>
        <v>0</v>
      </c>
      <c r="L29" s="35"/>
      <c r="M29" s="15">
        <f>M28+M27</f>
        <v>688826</v>
      </c>
      <c r="N29" s="15"/>
      <c r="O29" s="15">
        <f>O28+O27</f>
        <v>-227365</v>
      </c>
    </row>
    <row r="30" spans="1:16" s="38" customFormat="1" ht="24" customHeight="1" thickBot="1">
      <c r="A30" s="48" t="s">
        <v>174</v>
      </c>
      <c r="D30" s="14"/>
      <c r="E30" s="19">
        <f>SUM(E22:E26,E29)</f>
        <v>20000000</v>
      </c>
      <c r="F30" s="37"/>
      <c r="G30" s="19">
        <f>SUM(G22:G26,G29)</f>
        <v>10598915</v>
      </c>
      <c r="H30" s="37"/>
      <c r="I30" s="19">
        <f>SUM(I22:I26,I29)</f>
        <v>-1457412</v>
      </c>
      <c r="J30" s="14"/>
      <c r="K30" s="19">
        <f t="shared" ref="K30" si="0">SUM(K22:K26,K29)</f>
        <v>924300</v>
      </c>
      <c r="L30" s="14"/>
      <c r="M30" s="19">
        <f>SUM(M22:M26,M29)</f>
        <v>5033236</v>
      </c>
      <c r="N30" s="14"/>
      <c r="O30" s="19">
        <f>SUM(O22:O26,O29)</f>
        <v>35099039</v>
      </c>
    </row>
    <row r="31" spans="1:16" s="38" customFormat="1" ht="24" customHeight="1" thickTop="1">
      <c r="A31" s="48"/>
      <c r="D31" s="14"/>
      <c r="E31" s="49">
        <f>E30-BS!E47</f>
        <v>0</v>
      </c>
      <c r="F31" s="57"/>
      <c r="G31" s="49">
        <f>G30-BS!E48</f>
        <v>0</v>
      </c>
      <c r="H31" s="57"/>
      <c r="I31" s="49">
        <f>I30-BS!E49</f>
        <v>0</v>
      </c>
      <c r="J31" s="57"/>
      <c r="K31" s="49">
        <f>K30-BS!E51</f>
        <v>0</v>
      </c>
      <c r="L31" s="57"/>
      <c r="M31" s="49">
        <f>M30-BS!E52</f>
        <v>0</v>
      </c>
      <c r="N31" s="57"/>
      <c r="O31" s="49">
        <f>O30-BS!E53</f>
        <v>0</v>
      </c>
    </row>
    <row r="32" spans="1:16" ht="24" customHeight="1">
      <c r="A32" s="12" t="s">
        <v>1</v>
      </c>
      <c r="D32" s="1"/>
      <c r="E32" s="33"/>
      <c r="F32" s="13"/>
      <c r="G32" s="33"/>
      <c r="H32" s="13"/>
      <c r="I32" s="33"/>
      <c r="J32" s="59"/>
      <c r="K32" s="33"/>
      <c r="L32" s="59"/>
      <c r="M32" s="33"/>
      <c r="N32" s="33"/>
      <c r="O32" s="33"/>
    </row>
    <row r="33" spans="1:15" ht="24" customHeight="1">
      <c r="A33" s="48"/>
      <c r="D33" s="1"/>
      <c r="E33" s="33"/>
      <c r="F33" s="13"/>
      <c r="G33" s="33"/>
      <c r="H33" s="13"/>
      <c r="I33" s="33"/>
      <c r="J33" s="59"/>
      <c r="K33" s="33"/>
      <c r="L33" s="59"/>
      <c r="M33" s="33"/>
      <c r="N33" s="33"/>
      <c r="O33" s="33"/>
    </row>
    <row r="34" spans="1:15" ht="24" customHeight="1">
      <c r="B34" s="12"/>
    </row>
  </sheetData>
  <mergeCells count="1">
    <mergeCell ref="K8:M8"/>
  </mergeCells>
  <printOptions horizontalCentered="1"/>
  <pageMargins left="0.196850393700787" right="0.196850393700787" top="0.655511811" bottom="0" header="0.196850393700787" footer="0.196850393700787"/>
  <pageSetup paperSize="9" scale="69" orientation="landscape" r:id="rId1"/>
  <headerFooter alignWithMargins="0"/>
  <ignoredErrors>
    <ignoredError sqref="E30:I3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80"/>
  <sheetViews>
    <sheetView showGridLines="0" tabSelected="1" view="pageBreakPreview" topLeftCell="A38" zoomScale="115" zoomScaleNormal="100" zoomScaleSheetLayoutView="115" workbookViewId="0">
      <selection activeCell="H45" sqref="H45"/>
    </sheetView>
  </sheetViews>
  <sheetFormatPr defaultColWidth="10.7109375" defaultRowHeight="23.1" customHeight="1"/>
  <cols>
    <col min="1" max="1" width="80.28515625" style="11" customWidth="1"/>
    <col min="2" max="2" width="7" style="11" customWidth="1"/>
    <col min="3" max="3" width="0.7109375" style="11" customWidth="1"/>
    <col min="4" max="4" width="15.5703125" style="8" customWidth="1"/>
    <col min="5" max="5" width="1.28515625" style="11" customWidth="1"/>
    <col min="6" max="6" width="15.5703125" style="8" customWidth="1"/>
    <col min="7" max="7" width="0.7109375" style="11" customWidth="1"/>
    <col min="8" max="8" width="10.28515625" style="11" customWidth="1"/>
    <col min="9" max="16384" width="10.7109375" style="11"/>
  </cols>
  <sheetData>
    <row r="1" spans="1:23" ht="23.1" customHeight="1">
      <c r="A1" s="3" t="s">
        <v>84</v>
      </c>
      <c r="B1" s="3"/>
      <c r="D1" s="5"/>
      <c r="E1" s="75"/>
      <c r="F1" s="52"/>
    </row>
    <row r="2" spans="1:23" ht="23.1" customHeight="1">
      <c r="A2" s="3" t="s">
        <v>69</v>
      </c>
      <c r="B2" s="3"/>
      <c r="D2" s="5"/>
      <c r="E2" s="75"/>
      <c r="F2" s="5"/>
    </row>
    <row r="3" spans="1:23" ht="23.1" customHeight="1">
      <c r="A3" s="3" t="s">
        <v>169</v>
      </c>
      <c r="B3" s="3"/>
      <c r="D3" s="5"/>
      <c r="E3" s="75"/>
      <c r="F3" s="5"/>
    </row>
    <row r="4" spans="1:23" ht="23.1" customHeight="1">
      <c r="D4" s="76"/>
      <c r="F4" s="76" t="s">
        <v>31</v>
      </c>
    </row>
    <row r="5" spans="1:23" ht="23.1" customHeight="1">
      <c r="D5" s="77">
        <v>2021</v>
      </c>
      <c r="F5" s="77">
        <v>2020</v>
      </c>
    </row>
    <row r="6" spans="1:23" ht="23.1" customHeight="1">
      <c r="A6" s="3" t="s">
        <v>11</v>
      </c>
      <c r="B6" s="3"/>
    </row>
    <row r="7" spans="1:23" ht="23.1" customHeight="1">
      <c r="A7" s="11" t="s">
        <v>112</v>
      </c>
      <c r="C7" s="78"/>
      <c r="D7" s="79">
        <f>Pl!E31</f>
        <v>815440</v>
      </c>
      <c r="E7" s="79"/>
      <c r="F7" s="79">
        <f>Pl!G31</f>
        <v>1734077</v>
      </c>
      <c r="G7" s="78"/>
      <c r="J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3" ht="23.1" customHeight="1">
      <c r="A8" s="12" t="s">
        <v>113</v>
      </c>
      <c r="B8" s="12"/>
      <c r="D8" s="79"/>
      <c r="E8" s="79"/>
      <c r="F8" s="79"/>
      <c r="N8" s="13"/>
      <c r="O8" s="13"/>
      <c r="P8" s="13"/>
      <c r="Q8" s="13"/>
      <c r="R8" s="13"/>
      <c r="S8" s="13"/>
      <c r="T8" s="13"/>
      <c r="U8" s="13"/>
    </row>
    <row r="9" spans="1:23" ht="23.1" customHeight="1">
      <c r="A9" s="12" t="s">
        <v>74</v>
      </c>
      <c r="B9" s="12"/>
      <c r="D9" s="79"/>
      <c r="E9" s="79"/>
      <c r="F9" s="79"/>
      <c r="N9" s="13"/>
      <c r="O9" s="13"/>
      <c r="P9" s="13"/>
      <c r="Q9" s="13"/>
      <c r="R9" s="13"/>
      <c r="S9" s="13"/>
      <c r="T9" s="13"/>
      <c r="U9" s="13"/>
    </row>
    <row r="10" spans="1:23" ht="23.1" customHeight="1">
      <c r="A10" s="40" t="s">
        <v>29</v>
      </c>
      <c r="B10" s="40"/>
      <c r="D10" s="79">
        <v>439928</v>
      </c>
      <c r="E10" s="79"/>
      <c r="F10" s="79">
        <v>464869</v>
      </c>
      <c r="J10" s="13"/>
      <c r="N10" s="13"/>
      <c r="O10" s="13"/>
      <c r="P10" s="13"/>
      <c r="Q10" s="13"/>
      <c r="R10" s="13"/>
      <c r="S10" s="13"/>
      <c r="T10" s="13"/>
      <c r="U10" s="13"/>
    </row>
    <row r="11" spans="1:23" ht="23.1" customHeight="1">
      <c r="A11" s="40" t="s">
        <v>126</v>
      </c>
      <c r="B11" s="40"/>
      <c r="D11" s="79">
        <v>3283835</v>
      </c>
      <c r="E11" s="79"/>
      <c r="F11" s="79">
        <v>2298242</v>
      </c>
      <c r="J11" s="13"/>
      <c r="N11" s="13"/>
      <c r="O11" s="13"/>
      <c r="P11" s="13"/>
      <c r="Q11" s="13"/>
      <c r="R11" s="13"/>
      <c r="S11" s="13"/>
      <c r="T11" s="13"/>
      <c r="U11" s="13"/>
    </row>
    <row r="12" spans="1:23" ht="23.1" customHeight="1">
      <c r="A12" s="40" t="s">
        <v>158</v>
      </c>
      <c r="B12" s="40"/>
      <c r="D12" s="79">
        <v>56193</v>
      </c>
      <c r="E12" s="79"/>
      <c r="F12" s="79">
        <v>30635</v>
      </c>
      <c r="J12" s="13"/>
      <c r="N12" s="13"/>
      <c r="O12" s="13"/>
      <c r="P12" s="13"/>
      <c r="Q12" s="13"/>
      <c r="R12" s="13"/>
      <c r="S12" s="13"/>
      <c r="T12" s="13"/>
      <c r="U12" s="13"/>
    </row>
    <row r="13" spans="1:23" ht="23.1" customHeight="1">
      <c r="A13" s="40" t="s">
        <v>159</v>
      </c>
      <c r="B13" s="40"/>
      <c r="D13" s="79">
        <v>20325</v>
      </c>
      <c r="E13" s="79"/>
      <c r="F13" s="79">
        <v>0</v>
      </c>
      <c r="J13" s="13"/>
      <c r="N13" s="13"/>
      <c r="O13" s="13"/>
      <c r="P13" s="13"/>
      <c r="Q13" s="13"/>
      <c r="R13" s="13"/>
      <c r="S13" s="13"/>
      <c r="T13" s="13"/>
      <c r="U13" s="13"/>
    </row>
    <row r="14" spans="1:23" ht="23.1" customHeight="1">
      <c r="A14" s="40" t="s">
        <v>146</v>
      </c>
      <c r="B14" s="40"/>
      <c r="D14" s="79">
        <v>962</v>
      </c>
      <c r="F14" s="79">
        <v>0</v>
      </c>
      <c r="J14" s="13"/>
      <c r="N14" s="13"/>
      <c r="O14" s="13"/>
      <c r="P14" s="13"/>
      <c r="Q14" s="13"/>
      <c r="R14" s="13"/>
      <c r="S14" s="13"/>
      <c r="T14" s="13"/>
      <c r="U14" s="13"/>
    </row>
    <row r="15" spans="1:23" ht="23.1" customHeight="1">
      <c r="A15" s="40" t="s">
        <v>181</v>
      </c>
      <c r="B15" s="40"/>
      <c r="D15" s="79">
        <v>-54723</v>
      </c>
      <c r="E15" s="79"/>
      <c r="F15" s="79">
        <v>93651</v>
      </c>
      <c r="J15" s="13"/>
      <c r="N15" s="13"/>
      <c r="O15" s="13"/>
      <c r="P15" s="13"/>
      <c r="Q15" s="13"/>
      <c r="R15" s="13"/>
      <c r="S15" s="13"/>
      <c r="T15" s="13"/>
      <c r="U15" s="13"/>
    </row>
    <row r="16" spans="1:23" ht="23.1" customHeight="1">
      <c r="A16" s="40" t="s">
        <v>165</v>
      </c>
      <c r="B16" s="40"/>
      <c r="D16" s="79">
        <v>-1064</v>
      </c>
      <c r="E16" s="79"/>
      <c r="F16" s="79">
        <v>2698</v>
      </c>
      <c r="J16" s="13"/>
      <c r="N16" s="13"/>
      <c r="O16" s="13"/>
      <c r="P16" s="13"/>
      <c r="Q16" s="13"/>
      <c r="R16" s="13"/>
      <c r="S16" s="13"/>
      <c r="T16" s="13"/>
      <c r="U16" s="13"/>
    </row>
    <row r="17" spans="1:21" ht="23.1" customHeight="1">
      <c r="A17" s="40" t="s">
        <v>151</v>
      </c>
      <c r="B17" s="40"/>
      <c r="D17" s="79">
        <v>-10208</v>
      </c>
      <c r="E17" s="79"/>
      <c r="F17" s="79">
        <v>0</v>
      </c>
      <c r="J17" s="13"/>
      <c r="N17" s="13"/>
      <c r="O17" s="13"/>
      <c r="P17" s="13"/>
      <c r="Q17" s="13"/>
      <c r="R17" s="13"/>
      <c r="S17" s="13"/>
      <c r="T17" s="13"/>
      <c r="U17" s="13"/>
    </row>
    <row r="18" spans="1:21" ht="23.1" customHeight="1">
      <c r="A18" s="40" t="s">
        <v>129</v>
      </c>
      <c r="B18" s="40"/>
      <c r="D18" s="79">
        <v>-155651</v>
      </c>
      <c r="E18" s="79"/>
      <c r="F18" s="79">
        <v>-833921</v>
      </c>
      <c r="J18" s="13"/>
      <c r="N18" s="13"/>
      <c r="O18" s="13"/>
      <c r="P18" s="13"/>
      <c r="Q18" s="13"/>
      <c r="R18" s="13"/>
      <c r="S18" s="13"/>
      <c r="T18" s="13"/>
      <c r="U18" s="13"/>
    </row>
    <row r="19" spans="1:21" ht="23.1" customHeight="1">
      <c r="A19" s="40" t="s">
        <v>36</v>
      </c>
      <c r="B19" s="40"/>
      <c r="D19" s="79">
        <v>-5564607</v>
      </c>
      <c r="E19" s="79"/>
      <c r="F19" s="79">
        <v>-4951977</v>
      </c>
      <c r="J19" s="13"/>
      <c r="N19" s="13"/>
      <c r="O19" s="13"/>
      <c r="P19" s="13"/>
      <c r="Q19" s="13"/>
      <c r="R19" s="13"/>
      <c r="S19" s="13"/>
      <c r="T19" s="13"/>
      <c r="U19" s="13"/>
    </row>
    <row r="20" spans="1:21" ht="23.1" customHeight="1">
      <c r="A20" s="40" t="s">
        <v>62</v>
      </c>
      <c r="B20" s="40"/>
      <c r="D20" s="59">
        <v>-801303</v>
      </c>
      <c r="E20" s="59"/>
      <c r="F20" s="59">
        <v>-494142</v>
      </c>
      <c r="J20" s="13"/>
      <c r="N20" s="13"/>
      <c r="O20" s="13"/>
      <c r="P20" s="13"/>
      <c r="Q20" s="13"/>
      <c r="R20" s="13"/>
      <c r="S20" s="13"/>
      <c r="T20" s="13"/>
      <c r="U20" s="13"/>
    </row>
    <row r="21" spans="1:21" ht="23.1" customHeight="1">
      <c r="A21" s="11" t="s">
        <v>37</v>
      </c>
      <c r="D21" s="79">
        <v>5675940</v>
      </c>
      <c r="E21" s="79"/>
      <c r="F21" s="79">
        <v>6070529</v>
      </c>
      <c r="J21" s="13"/>
      <c r="N21" s="13"/>
      <c r="O21" s="13"/>
      <c r="P21" s="13"/>
      <c r="Q21" s="13"/>
      <c r="R21" s="13"/>
      <c r="S21" s="13"/>
      <c r="T21" s="13"/>
      <c r="U21" s="13"/>
    </row>
    <row r="22" spans="1:21" ht="23.1" customHeight="1">
      <c r="A22" s="40" t="s">
        <v>38</v>
      </c>
      <c r="B22" s="40"/>
      <c r="D22" s="59">
        <v>-2309226</v>
      </c>
      <c r="E22" s="59"/>
      <c r="F22" s="59">
        <v>-3237662</v>
      </c>
      <c r="J22" s="13"/>
      <c r="N22" s="13"/>
      <c r="O22" s="13"/>
      <c r="P22" s="13"/>
      <c r="Q22" s="13"/>
      <c r="R22" s="13"/>
      <c r="S22" s="13"/>
      <c r="T22" s="13"/>
      <c r="U22" s="13"/>
    </row>
    <row r="23" spans="1:21" ht="23.1" customHeight="1">
      <c r="A23" s="40" t="s">
        <v>114</v>
      </c>
      <c r="B23" s="40"/>
      <c r="D23" s="80">
        <v>-569360</v>
      </c>
      <c r="E23" s="59"/>
      <c r="F23" s="80">
        <v>-456162</v>
      </c>
      <c r="J23" s="13"/>
      <c r="N23" s="13"/>
      <c r="O23" s="13"/>
      <c r="P23" s="13"/>
      <c r="Q23" s="13"/>
      <c r="R23" s="13"/>
      <c r="S23" s="13"/>
      <c r="T23" s="13"/>
      <c r="U23" s="13"/>
    </row>
    <row r="24" spans="1:21" ht="23.1" customHeight="1">
      <c r="A24" s="81" t="s">
        <v>131</v>
      </c>
      <c r="B24" s="81"/>
      <c r="D24" s="79">
        <f>SUM(D7:D23)</f>
        <v>826481</v>
      </c>
      <c r="E24" s="79"/>
      <c r="F24" s="79">
        <f>SUM(F7:F23)</f>
        <v>720837</v>
      </c>
      <c r="J24" s="13"/>
      <c r="N24" s="13"/>
      <c r="O24" s="13"/>
      <c r="P24" s="13"/>
      <c r="Q24" s="13"/>
      <c r="R24" s="13"/>
      <c r="S24" s="13"/>
      <c r="T24" s="13"/>
      <c r="U24" s="13"/>
    </row>
    <row r="25" spans="1:21" ht="23.1" customHeight="1">
      <c r="A25" s="12" t="s">
        <v>161</v>
      </c>
      <c r="B25" s="12"/>
      <c r="D25" s="79"/>
      <c r="E25" s="79"/>
      <c r="F25" s="79"/>
      <c r="N25" s="13"/>
      <c r="O25" s="13"/>
      <c r="P25" s="13"/>
      <c r="Q25" s="13"/>
      <c r="R25" s="13"/>
      <c r="S25" s="13"/>
      <c r="T25" s="13"/>
      <c r="U25" s="13"/>
    </row>
    <row r="26" spans="1:21" ht="23.1" customHeight="1">
      <c r="A26" s="40" t="s">
        <v>9</v>
      </c>
      <c r="B26" s="40"/>
      <c r="D26" s="79">
        <v>656046</v>
      </c>
      <c r="E26" s="79"/>
      <c r="F26" s="79">
        <v>-11972881</v>
      </c>
      <c r="J26" s="13"/>
      <c r="N26" s="13"/>
      <c r="O26" s="13"/>
      <c r="P26" s="13"/>
      <c r="Q26" s="13"/>
      <c r="R26" s="13"/>
      <c r="S26" s="13"/>
      <c r="T26" s="13"/>
      <c r="U26" s="13"/>
    </row>
    <row r="27" spans="1:21" ht="23.1" customHeight="1">
      <c r="A27" s="40" t="s">
        <v>46</v>
      </c>
      <c r="B27" s="40"/>
      <c r="D27" s="79">
        <v>-16509777</v>
      </c>
      <c r="E27" s="79"/>
      <c r="F27" s="79">
        <v>-5860915</v>
      </c>
      <c r="J27" s="13"/>
      <c r="N27" s="13"/>
      <c r="O27" s="13"/>
      <c r="P27" s="13"/>
      <c r="Q27" s="13"/>
      <c r="R27" s="13"/>
      <c r="S27" s="13"/>
      <c r="T27" s="13"/>
      <c r="U27" s="13"/>
    </row>
    <row r="28" spans="1:21" ht="23.1" customHeight="1">
      <c r="A28" s="40" t="s">
        <v>61</v>
      </c>
      <c r="B28" s="40"/>
      <c r="D28" s="79">
        <v>-3056</v>
      </c>
      <c r="E28" s="79"/>
      <c r="F28" s="79">
        <v>-578793</v>
      </c>
      <c r="J28" s="13"/>
      <c r="N28" s="13"/>
      <c r="O28" s="13"/>
      <c r="P28" s="13"/>
      <c r="Q28" s="13"/>
      <c r="R28" s="13"/>
      <c r="S28" s="13"/>
      <c r="T28" s="13"/>
      <c r="U28" s="13"/>
    </row>
    <row r="29" spans="1:21" ht="23.1" customHeight="1">
      <c r="A29" s="40" t="s">
        <v>12</v>
      </c>
      <c r="B29" s="40"/>
      <c r="D29" s="79">
        <v>-58922</v>
      </c>
      <c r="E29" s="79"/>
      <c r="F29" s="79">
        <v>-77265</v>
      </c>
      <c r="J29" s="13"/>
      <c r="N29" s="13"/>
      <c r="O29" s="13"/>
      <c r="P29" s="13"/>
      <c r="Q29" s="13"/>
      <c r="R29" s="13"/>
      <c r="S29" s="13"/>
      <c r="T29" s="13"/>
      <c r="U29" s="13"/>
    </row>
    <row r="30" spans="1:21" ht="23.1" customHeight="1">
      <c r="A30" s="40" t="s">
        <v>13</v>
      </c>
      <c r="B30" s="40"/>
      <c r="D30" s="12"/>
      <c r="E30" s="59"/>
      <c r="F30" s="59"/>
      <c r="J30" s="13"/>
      <c r="N30" s="13"/>
      <c r="O30" s="13"/>
      <c r="P30" s="13"/>
      <c r="Q30" s="13"/>
      <c r="R30" s="13"/>
      <c r="S30" s="13"/>
      <c r="T30" s="13"/>
      <c r="U30" s="13"/>
    </row>
    <row r="31" spans="1:21" ht="23.1" customHeight="1">
      <c r="A31" s="40" t="s">
        <v>10</v>
      </c>
      <c r="B31" s="40"/>
      <c r="D31" s="13">
        <v>9778141</v>
      </c>
      <c r="E31" s="13"/>
      <c r="F31" s="13">
        <v>17716556</v>
      </c>
      <c r="J31" s="13"/>
      <c r="N31" s="13"/>
      <c r="O31" s="13"/>
      <c r="P31" s="13"/>
      <c r="Q31" s="13"/>
      <c r="R31" s="13"/>
      <c r="S31" s="13"/>
      <c r="T31" s="13"/>
      <c r="U31" s="13"/>
    </row>
    <row r="32" spans="1:21" ht="23.1" customHeight="1">
      <c r="A32" s="40" t="s">
        <v>9</v>
      </c>
      <c r="B32" s="40"/>
      <c r="D32" s="59">
        <v>6843207</v>
      </c>
      <c r="E32" s="59"/>
      <c r="F32" s="59">
        <v>1699465</v>
      </c>
      <c r="J32" s="13"/>
      <c r="N32" s="13"/>
      <c r="O32" s="13"/>
      <c r="P32" s="13"/>
      <c r="Q32" s="13"/>
      <c r="R32" s="13"/>
      <c r="S32" s="13"/>
      <c r="T32" s="13"/>
      <c r="U32" s="13"/>
    </row>
    <row r="33" spans="1:21" ht="23.1" customHeight="1">
      <c r="A33" s="11" t="s">
        <v>30</v>
      </c>
      <c r="D33" s="79">
        <v>-760041</v>
      </c>
      <c r="E33" s="79"/>
      <c r="F33" s="79">
        <v>897502</v>
      </c>
      <c r="J33" s="13"/>
      <c r="N33" s="13"/>
      <c r="O33" s="13"/>
      <c r="P33" s="13"/>
      <c r="Q33" s="13"/>
      <c r="R33" s="13"/>
      <c r="S33" s="13"/>
      <c r="T33" s="13"/>
      <c r="U33" s="13"/>
    </row>
    <row r="34" spans="1:21" ht="23.1" customHeight="1">
      <c r="A34" s="11" t="s">
        <v>75</v>
      </c>
      <c r="D34" s="13">
        <v>-906</v>
      </c>
      <c r="E34" s="13"/>
      <c r="F34" s="13">
        <v>-10716559</v>
      </c>
      <c r="J34" s="13"/>
      <c r="N34" s="13"/>
      <c r="O34" s="13"/>
      <c r="P34" s="13"/>
      <c r="Q34" s="13"/>
      <c r="R34" s="13"/>
      <c r="S34" s="13"/>
      <c r="T34" s="13"/>
      <c r="U34" s="13"/>
    </row>
    <row r="35" spans="1:21" ht="23.1" customHeight="1">
      <c r="A35" s="40" t="s">
        <v>79</v>
      </c>
      <c r="B35" s="40"/>
      <c r="D35" s="13">
        <v>142760</v>
      </c>
      <c r="E35" s="13"/>
      <c r="F35" s="13">
        <v>10009</v>
      </c>
      <c r="J35" s="13"/>
      <c r="N35" s="13"/>
      <c r="O35" s="13"/>
      <c r="P35" s="13"/>
      <c r="Q35" s="13"/>
      <c r="R35" s="13"/>
      <c r="S35" s="13"/>
      <c r="T35" s="13"/>
      <c r="U35" s="13"/>
    </row>
    <row r="36" spans="1:21" ht="23.1" customHeight="1">
      <c r="A36" s="40" t="s">
        <v>115</v>
      </c>
      <c r="B36" s="40"/>
      <c r="D36" s="79">
        <v>-35322</v>
      </c>
      <c r="E36" s="13"/>
      <c r="F36" s="13">
        <v>-3653</v>
      </c>
      <c r="J36" s="13"/>
      <c r="N36" s="13"/>
      <c r="O36" s="13"/>
      <c r="P36" s="13"/>
      <c r="Q36" s="13"/>
      <c r="R36" s="13"/>
      <c r="S36" s="13"/>
      <c r="T36" s="13"/>
      <c r="U36" s="13"/>
    </row>
    <row r="37" spans="1:21" ht="23.1" customHeight="1">
      <c r="A37" s="40" t="s">
        <v>152</v>
      </c>
      <c r="B37" s="40"/>
      <c r="D37" s="79">
        <v>53364</v>
      </c>
      <c r="E37" s="13"/>
      <c r="F37" s="13">
        <v>214953</v>
      </c>
      <c r="J37" s="13"/>
      <c r="N37" s="13"/>
      <c r="O37" s="13"/>
      <c r="P37" s="13"/>
      <c r="Q37" s="13"/>
      <c r="R37" s="13"/>
      <c r="S37" s="13"/>
      <c r="T37" s="13"/>
      <c r="U37" s="13"/>
    </row>
    <row r="38" spans="1:21" ht="23.1" customHeight="1">
      <c r="A38" s="12" t="s">
        <v>14</v>
      </c>
      <c r="B38" s="12"/>
      <c r="D38" s="13">
        <v>-94197</v>
      </c>
      <c r="E38" s="59"/>
      <c r="F38" s="59">
        <v>65322</v>
      </c>
      <c r="J38" s="13"/>
      <c r="N38" s="13"/>
      <c r="O38" s="13"/>
      <c r="P38" s="13"/>
      <c r="Q38" s="13"/>
      <c r="R38" s="13"/>
      <c r="S38" s="13"/>
      <c r="T38" s="13"/>
      <c r="U38" s="13"/>
    </row>
    <row r="39" spans="1:21" ht="23.1" customHeight="1">
      <c r="A39" s="81" t="s">
        <v>182</v>
      </c>
      <c r="B39" s="81"/>
      <c r="D39" s="82">
        <f>SUM(D24:D38)</f>
        <v>837778</v>
      </c>
      <c r="E39" s="59"/>
      <c r="F39" s="82">
        <f>SUM(F24,F26:F38)</f>
        <v>-7885422</v>
      </c>
      <c r="J39" s="13"/>
      <c r="N39" s="13"/>
      <c r="O39" s="13"/>
      <c r="P39" s="13"/>
      <c r="Q39" s="13"/>
      <c r="R39" s="13"/>
      <c r="S39" s="13"/>
      <c r="T39" s="13"/>
      <c r="U39" s="13"/>
    </row>
    <row r="40" spans="1:21" ht="23.1" customHeight="1">
      <c r="N40" s="13"/>
      <c r="O40" s="13"/>
      <c r="P40" s="13"/>
      <c r="Q40" s="13"/>
      <c r="R40" s="13"/>
      <c r="S40" s="13"/>
      <c r="T40" s="13"/>
      <c r="U40" s="13"/>
    </row>
    <row r="41" spans="1:21" ht="23.1" customHeight="1">
      <c r="A41" s="12" t="s">
        <v>1</v>
      </c>
      <c r="B41" s="12"/>
      <c r="D41" s="52"/>
      <c r="E41" s="83"/>
      <c r="F41" s="52"/>
      <c r="N41" s="13"/>
      <c r="O41" s="13"/>
      <c r="P41" s="13"/>
      <c r="Q41" s="13"/>
      <c r="R41" s="13"/>
      <c r="S41" s="13"/>
      <c r="T41" s="13"/>
      <c r="U41" s="13"/>
    </row>
    <row r="42" spans="1:21" ht="23.1" customHeight="1">
      <c r="A42" s="3" t="s">
        <v>84</v>
      </c>
      <c r="B42" s="3"/>
      <c r="D42" s="52"/>
      <c r="E42" s="83"/>
      <c r="F42" s="52"/>
      <c r="N42" s="13"/>
      <c r="O42" s="13"/>
      <c r="P42" s="13"/>
      <c r="Q42" s="13"/>
      <c r="R42" s="13"/>
      <c r="S42" s="13"/>
      <c r="T42" s="13"/>
      <c r="U42" s="13"/>
    </row>
    <row r="43" spans="1:21" ht="23.1" customHeight="1">
      <c r="A43" s="3" t="s">
        <v>70</v>
      </c>
      <c r="B43" s="3"/>
      <c r="D43" s="5"/>
      <c r="E43" s="75"/>
      <c r="F43" s="5"/>
      <c r="N43" s="13"/>
      <c r="O43" s="13"/>
      <c r="P43" s="13"/>
      <c r="Q43" s="13"/>
      <c r="R43" s="13"/>
      <c r="S43" s="13"/>
      <c r="T43" s="13"/>
      <c r="U43" s="13"/>
    </row>
    <row r="44" spans="1:21" ht="23.1" customHeight="1">
      <c r="A44" s="3" t="s">
        <v>169</v>
      </c>
      <c r="B44" s="3"/>
      <c r="D44" s="5"/>
      <c r="E44" s="75"/>
      <c r="F44" s="5"/>
      <c r="N44" s="13"/>
      <c r="O44" s="13"/>
      <c r="P44" s="13"/>
      <c r="Q44" s="13"/>
      <c r="R44" s="13"/>
      <c r="S44" s="13"/>
      <c r="T44" s="13"/>
      <c r="U44" s="13"/>
    </row>
    <row r="45" spans="1:21" ht="23.1" customHeight="1">
      <c r="D45" s="76"/>
      <c r="F45" s="76" t="s">
        <v>31</v>
      </c>
      <c r="N45" s="13"/>
      <c r="O45" s="13"/>
      <c r="P45" s="13"/>
      <c r="Q45" s="13"/>
      <c r="R45" s="13"/>
      <c r="S45" s="13"/>
      <c r="T45" s="13"/>
      <c r="U45" s="13"/>
    </row>
    <row r="46" spans="1:21" ht="23.1" customHeight="1">
      <c r="B46" s="90" t="s">
        <v>0</v>
      </c>
      <c r="D46" s="77">
        <v>2021</v>
      </c>
      <c r="F46" s="77">
        <v>2020</v>
      </c>
      <c r="N46" s="13"/>
      <c r="O46" s="13"/>
      <c r="P46" s="13"/>
      <c r="Q46" s="13"/>
      <c r="R46" s="13"/>
      <c r="S46" s="13"/>
      <c r="T46" s="13"/>
      <c r="U46" s="13"/>
    </row>
    <row r="47" spans="1:21" ht="23.1" customHeight="1">
      <c r="A47" s="3" t="s">
        <v>16</v>
      </c>
      <c r="B47" s="3"/>
      <c r="D47" s="84"/>
      <c r="E47" s="83"/>
      <c r="F47" s="84"/>
      <c r="N47" s="13"/>
      <c r="O47" s="13"/>
      <c r="P47" s="13"/>
      <c r="Q47" s="13"/>
      <c r="R47" s="13"/>
      <c r="S47" s="13"/>
      <c r="T47" s="13"/>
      <c r="U47" s="13"/>
    </row>
    <row r="48" spans="1:21" ht="23.1" customHeight="1">
      <c r="A48" s="12" t="s">
        <v>141</v>
      </c>
      <c r="B48" s="12"/>
      <c r="D48" s="79">
        <v>0</v>
      </c>
      <c r="E48" s="79"/>
      <c r="F48" s="79">
        <v>9623416</v>
      </c>
      <c r="J48" s="13"/>
      <c r="N48" s="13"/>
      <c r="O48" s="13"/>
      <c r="P48" s="13"/>
      <c r="Q48" s="13"/>
      <c r="R48" s="13"/>
      <c r="S48" s="13"/>
      <c r="T48" s="13"/>
      <c r="U48" s="13"/>
    </row>
    <row r="49" spans="1:21" ht="23.1" customHeight="1">
      <c r="A49" s="12" t="s">
        <v>142</v>
      </c>
      <c r="B49" s="12"/>
      <c r="D49" s="79"/>
      <c r="E49" s="79"/>
      <c r="F49" s="79"/>
      <c r="J49" s="13"/>
      <c r="N49" s="13"/>
      <c r="O49" s="13"/>
      <c r="P49" s="13"/>
      <c r="Q49" s="13"/>
      <c r="R49" s="13"/>
      <c r="S49" s="13"/>
      <c r="T49" s="13"/>
      <c r="U49" s="13"/>
    </row>
    <row r="50" spans="1:21" ht="23.1" customHeight="1">
      <c r="A50" s="12" t="s">
        <v>91</v>
      </c>
      <c r="B50" s="12"/>
      <c r="D50" s="79">
        <v>13891711</v>
      </c>
      <c r="E50" s="79"/>
      <c r="F50" s="79">
        <v>13314255</v>
      </c>
      <c r="J50" s="13"/>
      <c r="N50" s="13"/>
      <c r="O50" s="13"/>
      <c r="P50" s="13"/>
      <c r="Q50" s="13"/>
      <c r="R50" s="13"/>
      <c r="S50" s="13"/>
      <c r="T50" s="13"/>
      <c r="U50" s="13"/>
    </row>
    <row r="51" spans="1:21" ht="23.1" customHeight="1">
      <c r="A51" s="12" t="s">
        <v>154</v>
      </c>
      <c r="B51" s="12"/>
      <c r="D51" s="79"/>
      <c r="E51" s="79"/>
      <c r="F51" s="79"/>
      <c r="J51" s="13"/>
      <c r="N51" s="13"/>
      <c r="O51" s="13"/>
      <c r="P51" s="13"/>
      <c r="Q51" s="13"/>
      <c r="R51" s="13"/>
      <c r="S51" s="13"/>
      <c r="T51" s="13"/>
      <c r="U51" s="13"/>
    </row>
    <row r="52" spans="1:21" ht="23.1" customHeight="1">
      <c r="A52" s="12" t="s">
        <v>153</v>
      </c>
      <c r="B52" s="12"/>
      <c r="D52" s="79">
        <v>495619</v>
      </c>
      <c r="E52" s="79"/>
      <c r="F52" s="79">
        <v>1437526</v>
      </c>
      <c r="J52" s="13"/>
      <c r="N52" s="13"/>
      <c r="O52" s="13"/>
      <c r="P52" s="13"/>
      <c r="Q52" s="13"/>
      <c r="R52" s="13"/>
      <c r="S52" s="13"/>
      <c r="T52" s="13"/>
      <c r="U52" s="13"/>
    </row>
    <row r="53" spans="1:21" ht="23.1" customHeight="1">
      <c r="A53" s="12" t="s">
        <v>183</v>
      </c>
      <c r="B53" s="12"/>
      <c r="D53" s="79">
        <v>1039169</v>
      </c>
      <c r="E53" s="59"/>
      <c r="F53" s="59">
        <v>1362402</v>
      </c>
      <c r="J53" s="13"/>
      <c r="N53" s="13"/>
      <c r="O53" s="13"/>
      <c r="P53" s="13"/>
      <c r="Q53" s="13"/>
      <c r="R53" s="13"/>
      <c r="S53" s="13"/>
      <c r="T53" s="13"/>
      <c r="U53" s="13"/>
    </row>
    <row r="54" spans="1:21" ht="23.1" customHeight="1">
      <c r="A54" s="12" t="s">
        <v>184</v>
      </c>
      <c r="B54" s="12"/>
      <c r="D54" s="59">
        <v>801303</v>
      </c>
      <c r="E54" s="59"/>
      <c r="F54" s="59">
        <v>494142</v>
      </c>
      <c r="J54" s="13"/>
      <c r="N54" s="13"/>
      <c r="O54" s="13"/>
      <c r="P54" s="13"/>
      <c r="Q54" s="13"/>
      <c r="R54" s="13"/>
      <c r="S54" s="13"/>
      <c r="T54" s="13"/>
      <c r="U54" s="13"/>
    </row>
    <row r="55" spans="1:21" ht="23.1" customHeight="1">
      <c r="A55" s="11" t="s">
        <v>143</v>
      </c>
      <c r="D55" s="59"/>
      <c r="E55" s="59"/>
      <c r="F55" s="59"/>
      <c r="J55" s="13"/>
      <c r="N55" s="13"/>
      <c r="O55" s="13"/>
      <c r="P55" s="13"/>
      <c r="Q55" s="13"/>
      <c r="R55" s="13"/>
      <c r="S55" s="13"/>
      <c r="T55" s="13"/>
      <c r="U55" s="13"/>
    </row>
    <row r="56" spans="1:21" ht="23.1" customHeight="1">
      <c r="A56" s="11" t="s">
        <v>91</v>
      </c>
      <c r="D56" s="59">
        <v>-12709352</v>
      </c>
      <c r="E56" s="59"/>
      <c r="F56" s="59">
        <v>-14844995</v>
      </c>
      <c r="J56" s="13"/>
      <c r="N56" s="13"/>
      <c r="O56" s="13"/>
      <c r="P56" s="13"/>
      <c r="Q56" s="13"/>
      <c r="R56" s="13"/>
      <c r="S56" s="13"/>
      <c r="T56" s="13"/>
      <c r="U56" s="13"/>
    </row>
    <row r="57" spans="1:21" ht="23.1" customHeight="1">
      <c r="A57" s="11" t="s">
        <v>144</v>
      </c>
      <c r="D57" s="59"/>
      <c r="E57" s="59"/>
      <c r="F57" s="59"/>
      <c r="J57" s="13"/>
      <c r="N57" s="13"/>
      <c r="O57" s="13"/>
      <c r="P57" s="13"/>
      <c r="Q57" s="13"/>
      <c r="R57" s="13"/>
      <c r="S57" s="13"/>
      <c r="T57" s="13"/>
      <c r="U57" s="13"/>
    </row>
    <row r="58" spans="1:21" ht="23.1" customHeight="1">
      <c r="A58" s="11" t="s">
        <v>91</v>
      </c>
      <c r="D58" s="59">
        <v>-398988</v>
      </c>
      <c r="E58" s="59"/>
      <c r="F58" s="59">
        <v>-2210365</v>
      </c>
      <c r="J58" s="13"/>
      <c r="N58" s="13"/>
      <c r="O58" s="13"/>
      <c r="P58" s="13"/>
      <c r="Q58" s="13"/>
      <c r="R58" s="13"/>
      <c r="S58" s="13"/>
      <c r="T58" s="13"/>
      <c r="U58" s="13"/>
    </row>
    <row r="59" spans="1:21" ht="23.1" customHeight="1">
      <c r="A59" s="11" t="s">
        <v>157</v>
      </c>
      <c r="D59" s="59">
        <v>0</v>
      </c>
      <c r="E59" s="59"/>
      <c r="F59" s="59">
        <v>-180000</v>
      </c>
      <c r="J59" s="13"/>
      <c r="N59" s="13"/>
      <c r="O59" s="13"/>
      <c r="P59" s="13"/>
      <c r="Q59" s="13"/>
      <c r="R59" s="13"/>
      <c r="S59" s="13"/>
      <c r="T59" s="13"/>
      <c r="U59" s="13"/>
    </row>
    <row r="60" spans="1:21" ht="23.1" customHeight="1">
      <c r="A60" s="11" t="s">
        <v>118</v>
      </c>
      <c r="D60" s="79">
        <v>5123</v>
      </c>
      <c r="E60" s="79"/>
      <c r="F60" s="79">
        <v>1272</v>
      </c>
      <c r="J60" s="13"/>
      <c r="N60" s="13"/>
      <c r="O60" s="13"/>
      <c r="P60" s="13"/>
      <c r="Q60" s="13"/>
      <c r="R60" s="13"/>
      <c r="S60" s="13"/>
      <c r="T60" s="13"/>
      <c r="U60" s="13"/>
    </row>
    <row r="61" spans="1:21" ht="23.1" customHeight="1">
      <c r="A61" s="11" t="s">
        <v>119</v>
      </c>
      <c r="D61" s="79">
        <v>-98001</v>
      </c>
      <c r="E61" s="79"/>
      <c r="F61" s="79">
        <v>-110475</v>
      </c>
      <c r="J61" s="13"/>
      <c r="N61" s="13"/>
      <c r="O61" s="13"/>
      <c r="P61" s="13"/>
      <c r="Q61" s="13"/>
      <c r="R61" s="13"/>
      <c r="S61" s="13"/>
      <c r="T61" s="13"/>
      <c r="U61" s="13"/>
    </row>
    <row r="62" spans="1:21" ht="23.1" customHeight="1">
      <c r="A62" s="12" t="s">
        <v>120</v>
      </c>
      <c r="B62" s="12"/>
      <c r="D62" s="79">
        <v>-60880</v>
      </c>
      <c r="E62" s="79"/>
      <c r="F62" s="79">
        <v>-73106</v>
      </c>
      <c r="J62" s="13"/>
      <c r="N62" s="13"/>
      <c r="O62" s="13"/>
      <c r="P62" s="13"/>
      <c r="Q62" s="13"/>
      <c r="R62" s="13"/>
      <c r="S62" s="13"/>
      <c r="T62" s="13"/>
      <c r="U62" s="13"/>
    </row>
    <row r="63" spans="1:21" ht="23.1" customHeight="1">
      <c r="A63" s="3" t="s">
        <v>164</v>
      </c>
      <c r="B63" s="3"/>
      <c r="D63" s="85">
        <f>SUM(D48:D62)</f>
        <v>2965704</v>
      </c>
      <c r="E63" s="59"/>
      <c r="F63" s="85">
        <f>SUM(F48:F62)</f>
        <v>8814072</v>
      </c>
      <c r="J63" s="13"/>
      <c r="N63" s="13"/>
      <c r="O63" s="13"/>
      <c r="P63" s="13"/>
      <c r="Q63" s="13"/>
      <c r="R63" s="13"/>
      <c r="S63" s="13"/>
      <c r="T63" s="13"/>
      <c r="U63" s="13"/>
    </row>
    <row r="64" spans="1:21" ht="23.1" customHeight="1">
      <c r="A64" s="3" t="s">
        <v>83</v>
      </c>
      <c r="B64" s="3"/>
      <c r="D64" s="79"/>
      <c r="E64" s="59"/>
      <c r="F64" s="79"/>
      <c r="J64" s="13"/>
      <c r="N64" s="13"/>
      <c r="O64" s="13"/>
      <c r="P64" s="13"/>
      <c r="Q64" s="13"/>
      <c r="R64" s="13"/>
      <c r="S64" s="13"/>
      <c r="T64" s="13"/>
      <c r="U64" s="13"/>
    </row>
    <row r="65" spans="1:21" ht="23.1" customHeight="1">
      <c r="A65" s="11" t="s">
        <v>130</v>
      </c>
      <c r="D65" s="13">
        <v>-242795</v>
      </c>
      <c r="E65" s="59"/>
      <c r="F65" s="79">
        <v>-260568</v>
      </c>
      <c r="J65" s="13"/>
      <c r="N65" s="13"/>
      <c r="O65" s="13"/>
      <c r="P65" s="13"/>
      <c r="Q65" s="13"/>
      <c r="R65" s="13"/>
      <c r="S65" s="13"/>
      <c r="T65" s="13"/>
      <c r="U65" s="13"/>
    </row>
    <row r="66" spans="1:21" ht="23.1" customHeight="1">
      <c r="A66" s="11" t="s">
        <v>156</v>
      </c>
      <c r="D66" s="79">
        <v>2400000</v>
      </c>
      <c r="E66" s="59"/>
      <c r="F66" s="79">
        <v>0</v>
      </c>
      <c r="J66" s="13"/>
      <c r="N66" s="13"/>
      <c r="O66" s="13"/>
      <c r="P66" s="13"/>
      <c r="Q66" s="13"/>
      <c r="R66" s="13"/>
      <c r="S66" s="13"/>
      <c r="T66" s="13"/>
      <c r="U66" s="13"/>
    </row>
    <row r="67" spans="1:21" ht="23.1" customHeight="1">
      <c r="A67" s="11" t="s">
        <v>147</v>
      </c>
      <c r="D67" s="79">
        <v>-5004318</v>
      </c>
      <c r="E67" s="59"/>
      <c r="F67" s="79">
        <v>-1002153</v>
      </c>
      <c r="J67" s="13"/>
      <c r="N67" s="13"/>
      <c r="O67" s="13"/>
      <c r="P67" s="13"/>
      <c r="Q67" s="13"/>
      <c r="R67" s="13"/>
      <c r="S67" s="13"/>
      <c r="T67" s="13"/>
      <c r="U67" s="13"/>
    </row>
    <row r="68" spans="1:21" ht="23.1" customHeight="1">
      <c r="A68" s="11" t="s">
        <v>111</v>
      </c>
      <c r="B68" s="86">
        <v>28</v>
      </c>
      <c r="D68" s="79">
        <v>-1040000</v>
      </c>
      <c r="E68" s="59"/>
      <c r="F68" s="79">
        <v>-500000</v>
      </c>
      <c r="J68" s="13"/>
      <c r="N68" s="13"/>
      <c r="O68" s="13"/>
      <c r="P68" s="13"/>
      <c r="Q68" s="13"/>
      <c r="R68" s="13"/>
      <c r="S68" s="13"/>
      <c r="T68" s="13"/>
      <c r="U68" s="13"/>
    </row>
    <row r="69" spans="1:21" ht="23.1" customHeight="1">
      <c r="A69" s="3" t="s">
        <v>98</v>
      </c>
      <c r="B69" s="3"/>
      <c r="D69" s="85">
        <f>SUM(D65:D68)</f>
        <v>-3887113</v>
      </c>
      <c r="E69" s="59"/>
      <c r="F69" s="85">
        <f>SUM(F65:F68)</f>
        <v>-1762721</v>
      </c>
      <c r="J69" s="13"/>
      <c r="N69" s="13"/>
      <c r="O69" s="13"/>
      <c r="P69" s="13"/>
      <c r="Q69" s="13"/>
      <c r="R69" s="13"/>
      <c r="S69" s="13"/>
      <c r="T69" s="13"/>
      <c r="U69" s="13"/>
    </row>
    <row r="70" spans="1:21" ht="23.1" customHeight="1">
      <c r="A70" s="3" t="s">
        <v>81</v>
      </c>
      <c r="B70" s="3"/>
      <c r="D70" s="59">
        <f>D39+D63+D69</f>
        <v>-83631</v>
      </c>
      <c r="E70" s="59"/>
      <c r="F70" s="59">
        <f>SUM(F39,F63,F69)</f>
        <v>-834071</v>
      </c>
      <c r="J70" s="13"/>
      <c r="N70" s="13"/>
      <c r="O70" s="13"/>
      <c r="P70" s="13"/>
      <c r="Q70" s="13"/>
      <c r="R70" s="13"/>
      <c r="S70" s="13"/>
      <c r="T70" s="13"/>
      <c r="U70" s="13"/>
    </row>
    <row r="71" spans="1:21" ht="23.1" customHeight="1">
      <c r="A71" s="3" t="s">
        <v>39</v>
      </c>
      <c r="B71" s="3"/>
      <c r="D71" s="80">
        <v>801380</v>
      </c>
      <c r="E71" s="13"/>
      <c r="F71" s="59">
        <v>1635451</v>
      </c>
      <c r="J71" s="13"/>
      <c r="N71" s="13"/>
      <c r="O71" s="13"/>
      <c r="P71" s="13"/>
      <c r="Q71" s="13"/>
      <c r="R71" s="13"/>
      <c r="S71" s="13"/>
      <c r="T71" s="13"/>
      <c r="U71" s="13"/>
    </row>
    <row r="72" spans="1:21" ht="23.1" customHeight="1" thickBot="1">
      <c r="A72" s="3" t="s">
        <v>179</v>
      </c>
      <c r="B72" s="3"/>
      <c r="D72" s="87">
        <f>SUM(D70:D71)</f>
        <v>717749</v>
      </c>
      <c r="E72" s="59"/>
      <c r="F72" s="87">
        <f>SUM(F70:F71)</f>
        <v>801380</v>
      </c>
      <c r="J72" s="13"/>
      <c r="N72" s="13"/>
      <c r="O72" s="13"/>
      <c r="P72" s="13"/>
      <c r="Q72" s="13"/>
      <c r="R72" s="13"/>
      <c r="S72" s="13"/>
      <c r="T72" s="13"/>
      <c r="U72" s="13"/>
    </row>
    <row r="73" spans="1:21" ht="23.1" customHeight="1" thickTop="1">
      <c r="D73" s="88">
        <f>D72-BS!E8</f>
        <v>0</v>
      </c>
      <c r="E73" s="88"/>
      <c r="F73" s="88">
        <f>F72-BS!G8</f>
        <v>0</v>
      </c>
      <c r="N73" s="13"/>
      <c r="O73" s="13"/>
      <c r="P73" s="13"/>
      <c r="Q73" s="13"/>
      <c r="R73" s="13"/>
      <c r="S73" s="13"/>
      <c r="T73" s="13"/>
      <c r="U73" s="13"/>
    </row>
    <row r="74" spans="1:21" ht="23.1" customHeight="1">
      <c r="A74" s="3" t="s">
        <v>15</v>
      </c>
      <c r="B74" s="3"/>
      <c r="D74" s="89"/>
      <c r="E74" s="83"/>
      <c r="F74" s="89"/>
      <c r="N74" s="13"/>
      <c r="O74" s="13"/>
      <c r="P74" s="13"/>
      <c r="Q74" s="13"/>
      <c r="R74" s="13"/>
      <c r="S74" s="13"/>
      <c r="T74" s="13"/>
      <c r="U74" s="13"/>
    </row>
    <row r="75" spans="1:21" ht="23.1" customHeight="1">
      <c r="A75" s="11" t="s">
        <v>116</v>
      </c>
      <c r="D75" s="89"/>
      <c r="E75" s="83"/>
      <c r="F75" s="89"/>
      <c r="N75" s="13"/>
      <c r="O75" s="13"/>
      <c r="P75" s="13"/>
      <c r="Q75" s="13"/>
      <c r="R75" s="13"/>
      <c r="S75" s="13"/>
      <c r="T75" s="13"/>
      <c r="U75" s="13"/>
    </row>
    <row r="76" spans="1:21" ht="23.1" customHeight="1">
      <c r="A76" s="11" t="s">
        <v>122</v>
      </c>
      <c r="D76" s="89">
        <v>122734</v>
      </c>
      <c r="E76" s="83"/>
      <c r="F76" s="59">
        <v>344793</v>
      </c>
      <c r="J76" s="13"/>
      <c r="N76" s="13"/>
      <c r="O76" s="13"/>
      <c r="P76" s="13"/>
      <c r="Q76" s="13"/>
      <c r="R76" s="13"/>
      <c r="S76" s="13"/>
      <c r="T76" s="13"/>
      <c r="U76" s="13"/>
    </row>
    <row r="77" spans="1:21" ht="23.1" customHeight="1">
      <c r="A77" s="11" t="s">
        <v>117</v>
      </c>
      <c r="D77" s="13">
        <v>20143</v>
      </c>
      <c r="E77" s="13"/>
      <c r="F77" s="13">
        <v>16538</v>
      </c>
      <c r="J77" s="13"/>
      <c r="N77" s="13"/>
      <c r="O77" s="13"/>
      <c r="P77" s="13"/>
      <c r="Q77" s="13"/>
      <c r="R77" s="13"/>
      <c r="S77" s="13"/>
      <c r="T77" s="13"/>
      <c r="U77" s="13"/>
    </row>
    <row r="78" spans="1:21" ht="23.1" customHeight="1">
      <c r="A78" s="11" t="s">
        <v>61</v>
      </c>
      <c r="D78" s="78">
        <v>118730</v>
      </c>
      <c r="E78" s="83"/>
      <c r="F78" s="78">
        <v>0</v>
      </c>
      <c r="N78" s="13"/>
      <c r="O78" s="13"/>
      <c r="P78" s="13"/>
      <c r="Q78" s="13"/>
      <c r="R78" s="13"/>
      <c r="S78" s="13"/>
      <c r="T78" s="13"/>
      <c r="U78" s="13"/>
    </row>
    <row r="79" spans="1:21" ht="23.1" customHeight="1">
      <c r="D79" s="78"/>
      <c r="E79" s="83"/>
      <c r="F79" s="78"/>
      <c r="N79" s="13"/>
      <c r="O79" s="13"/>
      <c r="P79" s="13"/>
      <c r="Q79" s="13"/>
      <c r="R79" s="13"/>
      <c r="S79" s="13"/>
      <c r="T79" s="13"/>
      <c r="U79" s="13"/>
    </row>
    <row r="80" spans="1:21" ht="23.1" customHeight="1">
      <c r="A80" s="12" t="s">
        <v>1</v>
      </c>
      <c r="B80" s="12"/>
      <c r="D80" s="78"/>
      <c r="E80" s="83"/>
      <c r="F80" s="78"/>
    </row>
  </sheetData>
  <printOptions gridLinesSet="0"/>
  <pageMargins left="0.86614173228346458" right="0.35433070866141736" top="0.9055118110236221" bottom="0" header="0.19685039370078741" footer="0.19685039370078741"/>
  <pageSetup paperSize="9" scale="75" fitToHeight="2" orientation="portrait" r:id="rId1"/>
  <headerFooter alignWithMargins="0"/>
  <rowBreaks count="1" manualBreakCount="1">
    <brk id="41" max="5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35379</vt:lpwstr>
  </property>
  <property fmtid="{D5CDD505-2E9C-101B-9397-08002B2CF9AE}" pid="4" name="OptimizationTime">
    <vt:lpwstr>20220225_1357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Siranda Morosot</cp:lastModifiedBy>
  <cp:lastPrinted>2022-01-26T09:46:37Z</cp:lastPrinted>
  <dcterms:created xsi:type="dcterms:W3CDTF">1999-05-15T03:54:17Z</dcterms:created>
  <dcterms:modified xsi:type="dcterms:W3CDTF">2022-02-25T02:49:30Z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