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3\HY'2023\Convert\"/>
    </mc:Choice>
  </mc:AlternateContent>
  <xr:revisionPtr revIDLastSave="0" documentId="13_ncr:1_{075E8EF5-D4F7-4E0A-8D0B-7E761739D2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BS!$A$1:$G$60</definedName>
    <definedName name="_xlnm.Print_Area" localSheetId="2">CE!$A$1:$P$26</definedName>
    <definedName name="_xlnm.Print_Area" localSheetId="3">CF!$A$1:$G$78</definedName>
    <definedName name="_xlnm.Print_Area" localSheetId="1">PL!$A$1:$H$141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26" l="1"/>
  <c r="D61" i="26"/>
  <c r="O18" i="25"/>
  <c r="M18" i="25"/>
  <c r="K18" i="25"/>
  <c r="I18" i="25"/>
  <c r="G18" i="25"/>
  <c r="E18" i="25"/>
  <c r="E99" i="24"/>
  <c r="E89" i="24"/>
  <c r="E101" i="24" s="1"/>
  <c r="E83" i="24"/>
  <c r="E80" i="24"/>
  <c r="E29" i="24" l="1"/>
  <c r="E19" i="24"/>
  <c r="E31" i="24" s="1"/>
  <c r="E33" i="24" s="1"/>
  <c r="E13" i="24"/>
  <c r="E10" i="24"/>
  <c r="D67" i="26" l="1"/>
  <c r="O14" i="25"/>
  <c r="K23" i="25"/>
  <c r="G23" i="25"/>
  <c r="E23" i="25"/>
  <c r="F65" i="26" l="1"/>
  <c r="D65" i="26"/>
  <c r="F23" i="26"/>
  <c r="F38" i="26" s="1"/>
  <c r="G126" i="24"/>
  <c r="G127" i="24" s="1"/>
  <c r="E126" i="24"/>
  <c r="G119" i="24"/>
  <c r="E119" i="24"/>
  <c r="G99" i="24"/>
  <c r="G83" i="24"/>
  <c r="G80" i="24"/>
  <c r="G89" i="24" s="1"/>
  <c r="G56" i="24"/>
  <c r="E56" i="24"/>
  <c r="G49" i="24"/>
  <c r="E49" i="24"/>
  <c r="G29" i="24"/>
  <c r="G13" i="24"/>
  <c r="G10" i="24"/>
  <c r="G19" i="24" s="1"/>
  <c r="F66" i="26" l="1"/>
  <c r="F68" i="26" s="1"/>
  <c r="E127" i="24"/>
  <c r="I22" i="25" s="1"/>
  <c r="E57" i="24"/>
  <c r="G101" i="24"/>
  <c r="G103" i="24" s="1"/>
  <c r="G128" i="24" s="1"/>
  <c r="G129" i="24" s="1"/>
  <c r="G57" i="24"/>
  <c r="G31" i="24"/>
  <c r="G33" i="24" s="1"/>
  <c r="E103" i="24" l="1"/>
  <c r="M21" i="25" s="1"/>
  <c r="D7" i="26"/>
  <c r="D23" i="26" s="1"/>
  <c r="D38" i="26" s="1"/>
  <c r="D66" i="26" s="1"/>
  <c r="D68" i="26" s="1"/>
  <c r="I23" i="25"/>
  <c r="O22" i="25"/>
  <c r="E58" i="24"/>
  <c r="E59" i="24" s="1"/>
  <c r="G58" i="24"/>
  <c r="G59" i="24" s="1"/>
  <c r="O15" i="25"/>
  <c r="M17" i="25"/>
  <c r="K17" i="25"/>
  <c r="I17" i="25"/>
  <c r="G17" i="25"/>
  <c r="E17" i="25"/>
  <c r="E128" i="24" l="1"/>
  <c r="E129" i="24" s="1"/>
  <c r="M23" i="25"/>
  <c r="O21" i="25"/>
  <c r="O23" i="25" s="1"/>
  <c r="O20" i="25"/>
  <c r="K24" i="25" l="1"/>
  <c r="O16" i="25" l="1"/>
  <c r="O17" i="25" s="1"/>
  <c r="O12" i="25"/>
  <c r="G20" i="1"/>
  <c r="E20" i="1"/>
  <c r="G52" i="1"/>
  <c r="E52" i="1"/>
  <c r="G42" i="1"/>
  <c r="E42" i="1"/>
  <c r="G53" i="1" l="1"/>
  <c r="G24" i="25"/>
  <c r="E24" i="25"/>
  <c r="E53" i="1"/>
  <c r="M24" i="25" l="1"/>
  <c r="I24" i="25"/>
  <c r="O24" i="25" l="1"/>
</calcChain>
</file>

<file path=xl/sharedStrings.xml><?xml version="1.0" encoding="utf-8"?>
<sst xmlns="http://schemas.openxmlformats.org/spreadsheetml/2006/main" count="283" uniqueCount="188">
  <si>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</si>
  <si>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</si>
  <si>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</si>
  <si>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</si>
  <si>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</si>
  <si>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</si>
  <si>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</si>
  <si>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</si>
  <si>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</si>
  <si>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</si>
  <si>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</si>
  <si>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</si>
  <si>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</si>
  <si>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</si>
  <si>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</si>
  <si>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</si>
  <si>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</si>
  <si>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</si>
  <si>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</si>
  <si>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</si>
  <si>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</si>
  <si>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</si>
  <si>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</si>
  <si>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</si>
  <si>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</si>
  <si>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</si>
  <si>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</si>
  <si>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</si>
  <si>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</si>
  <si>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</si>
  <si>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</si>
  <si>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</si>
  <si>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</si>
  <si>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</si>
  <si>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</si>
  <si>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</si>
  <si>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</si>
  <si>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</si>
  <si>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</si>
  <si>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</si>
  <si>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</si>
  <si>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</si>
  <si>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</si>
  <si>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</si>
  <si>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</si>
  <si>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</si>
  <si>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</si>
  <si>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</si>
  <si>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</si>
  <si>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</si>
  <si>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</si>
  <si>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</si>
  <si>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</si>
  <si>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</si>
  <si>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</si>
  <si>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</si>
  <si>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</si>
  <si>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</si>
  <si>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</si>
  <si>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</si>
  <si>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</si>
  <si>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</si>
  <si>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</si>
  <si>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</si>
  <si>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</si>
  <si>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</si>
  <si>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</si>
  <si>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</si>
  <si>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</si>
  <si>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</si>
  <si>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</si>
  <si>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</si>
  <si>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</si>
  <si>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</si>
  <si>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</si>
  <si>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</si>
  <si>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</si>
  <si>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</si>
  <si>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</si>
  <si>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</si>
  <si>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</si>
  <si>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</si>
  <si>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</si>
  <si>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</si>
  <si>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</si>
  <si>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</si>
  <si>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Taxes and duties</t>
  </si>
  <si>
    <t xml:space="preserve">Basic earnings per share </t>
  </si>
  <si>
    <t>Derivative liabilities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</si>
  <si>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</si>
  <si>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</si>
  <si>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</si>
  <si>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</si>
  <si>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</si>
  <si>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</si>
  <si>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</si>
  <si>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</si>
  <si>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</si>
  <si>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</si>
  <si>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</si>
  <si>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</si>
  <si>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</si>
  <si>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</si>
  <si>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</si>
  <si>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</si>
  <si>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</si>
  <si>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</si>
  <si>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</si>
  <si>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</si>
  <si>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</si>
  <si>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</si>
  <si>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</si>
  <si>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</si>
  <si>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</si>
  <si>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</si>
  <si>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</si>
  <si>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</si>
  <si>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</si>
  <si>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</si>
  <si>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</si>
  <si>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</si>
  <si>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</si>
  <si>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</si>
  <si>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</si>
  <si>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</si>
  <si>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</si>
  <si>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</si>
  <si>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</si>
  <si>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</si>
  <si>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</si>
  <si>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</si>
  <si>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</si>
  <si>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</si>
  <si>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</si>
  <si>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</si>
  <si>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 xml:space="preserve">Investments in equity instruments derecognised </t>
  </si>
  <si>
    <t xml:space="preserve">Proceeds from sale of investments in debt instruments measured at fair value </t>
  </si>
  <si>
    <t xml:space="preserve">Invested in investments in debt instruments measured at fair value </t>
  </si>
  <si>
    <t>Cash paid on long-term debts issued and borrowings</t>
  </si>
  <si>
    <t>Other components of</t>
  </si>
  <si>
    <t xml:space="preserve">shareholders' equity </t>
  </si>
  <si>
    <t xml:space="preserve">   Revenue received in advance</t>
  </si>
  <si>
    <t xml:space="preserve">   at fair value through other comprehensive income</t>
  </si>
  <si>
    <t xml:space="preserve">Proceeds from sale/capital return of investments in equity instruments designated </t>
  </si>
  <si>
    <t xml:space="preserve">      Provisions for employee benefits</t>
  </si>
  <si>
    <t xml:space="preserve">      Provisions for litigation</t>
  </si>
  <si>
    <t>(Increase) decrease in operating assets</t>
  </si>
  <si>
    <t>Cash received on interest on investments</t>
  </si>
  <si>
    <t>Cash received on dividend on investments</t>
  </si>
  <si>
    <t>Balance as at 1 January 2022</t>
  </si>
  <si>
    <t xml:space="preserve">   Increase in other receivables from loan repayment</t>
  </si>
  <si>
    <t xml:space="preserve">      Gains on disposal/write-off of leasehold improvements and equipment</t>
  </si>
  <si>
    <t xml:space="preserve">      (Gains) losses on lease modification</t>
  </si>
  <si>
    <t>- Revaluation surplus (deficit)</t>
  </si>
  <si>
    <t>Losses on investments in equity instruments designated at fair value</t>
  </si>
  <si>
    <t>Losses on investments in debt instruments measured at fair value</t>
  </si>
  <si>
    <t>Net cash provided by operating activities</t>
  </si>
  <si>
    <t>Net cash used in financing activities</t>
  </si>
  <si>
    <t>Net decrease in cash and cash equivalents</t>
  </si>
  <si>
    <t>Receivables on disposals of properties foreclosed through auctions</t>
  </si>
  <si>
    <t>As at 30 June 2023 and 31 December 2022</t>
  </si>
  <si>
    <t>30 June 2023</t>
  </si>
  <si>
    <t>31 December 2022</t>
  </si>
  <si>
    <t>(Unaudited but reviewed)</t>
  </si>
  <si>
    <t>Gains (losses) on financial instruments measured at fair value</t>
  </si>
  <si>
    <t>Net profit for the periods</t>
  </si>
  <si>
    <t>Actuarial gains on defined benefit plans</t>
  </si>
  <si>
    <t>Total comprehensive income (loss) for the periods</t>
  </si>
  <si>
    <t xml:space="preserve">   Profit for the periods (Baht per share)</t>
  </si>
  <si>
    <t>For the three-month periods ended 30 June 2023 and 2022</t>
  </si>
  <si>
    <t>For the six-month periods ended 30 June 2023 and 2022</t>
  </si>
  <si>
    <t xml:space="preserve">   during the period</t>
  </si>
  <si>
    <t>Other comprehensive income (loss) for the period</t>
  </si>
  <si>
    <t>Total comprehensive income (loss) for the period</t>
  </si>
  <si>
    <t>Balance as at 30 June 2022</t>
  </si>
  <si>
    <t>Balance as at 1 January 2023</t>
  </si>
  <si>
    <t>Balance as at 30 June 2023</t>
  </si>
  <si>
    <t>Net cash used in investing activities</t>
  </si>
  <si>
    <t>Cash and cash equivalents as at 30 June</t>
  </si>
  <si>
    <t>Net profit for the period</t>
  </si>
  <si>
    <t xml:space="preserve">   measured at amortised cost</t>
  </si>
  <si>
    <t>Invested in investments in debt instruments measured at amortised cost</t>
  </si>
  <si>
    <t>Net Profit for the period</t>
  </si>
  <si>
    <t>Cash received from redemption of investments in debt instruments</t>
  </si>
  <si>
    <t xml:space="preserve">      Losses on financial instruments measured at fair value through profit or loss</t>
  </si>
  <si>
    <t>Other comprehensive loss for the periods</t>
  </si>
  <si>
    <t>Other comprehensive loss for the period</t>
  </si>
  <si>
    <t xml:space="preserve">   Increase in properties foreclosed from transferring of assets for loan settlement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</si>
</sst>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#,##0.000;\-#,##0.000"/>
  </numFmts>
  <fonts count="13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1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81">
    <xf numFmtId="0" fontId="0" fillId="0" borderId="0" xfId="0"/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vertical="center"/>
    </xf>
    <xf numFmtId="41" fontId="8" fillId="0" borderId="4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vertical="center"/>
    </xf>
    <xf numFmtId="41" fontId="11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center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168" fontId="11" fillId="0" borderId="0" xfId="1" applyNumberFormat="1" applyFont="1" applyFill="1" applyBorder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vertical="center"/>
    </xf>
    <xf numFmtId="168" fontId="8" fillId="0" borderId="7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38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38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8" fillId="0" borderId="0" xfId="0" applyNumberFormat="1" applyFont="1" applyAlignment="1">
      <alignment vertical="center"/>
    </xf>
    <xf numFmtId="1" fontId="9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38" fontId="8" fillId="0" borderId="0" xfId="0" quotePrefix="1" applyNumberFormat="1" applyFont="1" applyAlignment="1">
      <alignment horizontal="left" vertical="center"/>
    </xf>
    <xf numFmtId="0" fontId="8" fillId="0" borderId="9" xfId="0" applyFont="1" applyBorder="1" applyAlignment="1">
      <alignment vertical="center"/>
    </xf>
    <xf numFmtId="37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  <xf numFmtId="41" fontId="11" fillId="0" borderId="0" xfId="0" applyNumberFormat="1" applyFont="1" applyAlignment="1">
      <alignment horizontal="right" vertical="center"/>
    </xf>
    <xf numFmtId="37" fontId="8" fillId="0" borderId="0" xfId="0" quotePrefix="1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1" fontId="8" fillId="0" borderId="0" xfId="1" applyNumberFormat="1" applyFont="1" applyFill="1" applyAlignment="1">
      <alignment vertical="center"/>
    </xf>
    <xf numFmtId="0" fontId="8" fillId="0" borderId="0" xfId="0" quotePrefix="1" applyFont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41" fontId="8" fillId="4" borderId="3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center" vertical="center"/>
    </xf>
    <xf numFmtId="1" fontId="8" fillId="0" borderId="0" xfId="0" applyNumberFormat="1" applyFont="1" applyAlignment="1">
      <alignment vertical="center"/>
    </xf>
    <xf numFmtId="41" fontId="8" fillId="4" borderId="4" xfId="1" applyNumberFormat="1" applyFont="1" applyFill="1" applyBorder="1" applyAlignment="1">
      <alignment horizontal="right" vertical="center"/>
    </xf>
    <xf numFmtId="41" fontId="8" fillId="4" borderId="5" xfId="1" applyNumberFormat="1" applyFont="1" applyFill="1" applyBorder="1" applyAlignment="1">
      <alignment horizontal="right" vertical="center"/>
    </xf>
    <xf numFmtId="41" fontId="8" fillId="4" borderId="2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center" vertical="center"/>
    </xf>
    <xf numFmtId="41" fontId="8" fillId="4" borderId="0" xfId="0" applyNumberFormat="1" applyFont="1" applyFill="1" applyAlignment="1">
      <alignment horizontal="center" vertical="center"/>
    </xf>
    <xf numFmtId="41" fontId="8" fillId="4" borderId="0" xfId="0" applyNumberFormat="1" applyFont="1" applyFill="1" applyAlignment="1">
      <alignment horizontal="right" vertical="center"/>
    </xf>
    <xf numFmtId="41" fontId="8" fillId="0" borderId="3" xfId="0" applyNumberFormat="1" applyFont="1" applyBorder="1" applyAlignment="1">
      <alignment horizontal="right" vertical="center"/>
    </xf>
    <xf numFmtId="41" fontId="8" fillId="4" borderId="3" xfId="0" applyNumberFormat="1" applyFont="1" applyFill="1" applyBorder="1" applyAlignment="1">
      <alignment horizontal="right" vertical="center"/>
    </xf>
    <xf numFmtId="38" fontId="7" fillId="0" borderId="0" xfId="0" applyNumberFormat="1" applyFont="1" applyAlignment="1">
      <alignment vertical="center"/>
    </xf>
    <xf numFmtId="41" fontId="8" fillId="4" borderId="0" xfId="0" applyNumberFormat="1" applyFont="1" applyFill="1" applyAlignment="1">
      <alignment vertical="center"/>
    </xf>
    <xf numFmtId="41" fontId="8" fillId="0" borderId="8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41" fontId="8" fillId="0" borderId="8" xfId="0" applyNumberFormat="1" applyFont="1" applyBorder="1" applyAlignment="1">
      <alignment horizontal="center" vertical="center"/>
    </xf>
    <xf numFmtId="41" fontId="8" fillId="0" borderId="6" xfId="0" applyNumberFormat="1" applyFont="1" applyBorder="1" applyAlignment="1">
      <alignment horizontal="right" vertical="center"/>
    </xf>
    <xf numFmtId="41" fontId="8" fillId="0" borderId="0" xfId="1" applyNumberFormat="1" applyFont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</cellXfs>
  <cellStyles count="11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3933265</xdr:colOff>
      <xdr:row>0</xdr:row>
      <xdr:rowOff>0</xdr:rowOff>
    </xdr:from>
    <xdr:to>
      <xdr:col>6</xdr:col>
      <xdr:colOff>414648</xdr:colOff>
      <xdr:row>4</xdr:row>
      <xdr:rowOff>190618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325D181F-B203-4FF5-8C9E-87BFA0DD8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33265" y="0"/>
          <a:ext cx="2532559" cy="1400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247650</xdr:colOff>
      <xdr:row>21</xdr:row>
      <xdr:rowOff>181841</xdr:rowOff>
    </xdr:from>
    <xdr:to>
      <xdr:col>6</xdr:col>
      <xdr:colOff>890154</xdr:colOff>
      <xdr:row>22</xdr:row>
      <xdr:rowOff>0</xdr:rowOff>
    </xdr:to>
    <xdr:pic>
      <xdr:nvPicPr>
        <xdr:cNvPr id="6" name="Picture 4" hidden="1">
          <a:extLst>
            <a:ext uri="{FF2B5EF4-FFF2-40B4-BE49-F238E27FC236}">
              <a16:creationId xmlns:a16="http://schemas.microsoft.com/office/drawing/2014/main" id="{F1EF6A21-8661-4740-8113-C22763221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854286" y="6399068"/>
          <a:ext cx="2062595" cy="839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3688773</xdr:colOff>
      <xdr:row>22</xdr:row>
      <xdr:rowOff>277092</xdr:rowOff>
    </xdr:from>
    <xdr:to>
      <xdr:col>6</xdr:col>
      <xdr:colOff>170156</xdr:colOff>
      <xdr:row>27</xdr:row>
      <xdr:rowOff>155982</xdr:rowOff>
    </xdr:to>
    <xdr:pic>
      <xdr:nvPicPr>
        <xdr:cNvPr id="7" name="Picture 1" hidden="1">
          <a:extLst>
            <a:ext uri="{FF2B5EF4-FFF2-40B4-BE49-F238E27FC236}">
              <a16:creationId xmlns:a16="http://schemas.microsoft.com/office/drawing/2014/main" id="{D1603C35-2736-4521-BE97-2D5530807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88773" y="7741228"/>
          <a:ext cx="2508110" cy="1437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282287</xdr:colOff>
      <xdr:row>54</xdr:row>
      <xdr:rowOff>199159</xdr:rowOff>
    </xdr:from>
    <xdr:to>
      <xdr:col>6</xdr:col>
      <xdr:colOff>924791</xdr:colOff>
      <xdr:row>57</xdr:row>
      <xdr:rowOff>103909</xdr:rowOff>
    </xdr:to>
    <xdr:pic>
      <xdr:nvPicPr>
        <xdr:cNvPr id="8" name="Picture 4" hidden="1">
          <a:extLst>
            <a:ext uri="{FF2B5EF4-FFF2-40B4-BE49-F238E27FC236}">
              <a16:creationId xmlns:a16="http://schemas.microsoft.com/office/drawing/2014/main" id="{8BCB424C-D2F1-43FC-9DA2-D8C722DD3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888923" y="17638568"/>
          <a:ext cx="2062595" cy="839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3546282</xdr:colOff>
      <xdr:row>23</xdr:row>
      <xdr:rowOff>246491</xdr:rowOff>
    </xdr:from>
    <xdr:to>
      <xdr:col>4</xdr:col>
      <xdr:colOff>723569</xdr:colOff>
      <xdr:row>26</xdr:row>
      <xdr:rowOff>230587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EBB4AE6D-4C5B-42C2-A7CE-4F8606EEF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282" y="7195931"/>
          <a:ext cx="2170706" cy="890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4102873</xdr:colOff>
      <xdr:row>0</xdr:row>
      <xdr:rowOff>230588</xdr:rowOff>
    </xdr:from>
    <xdr:to>
      <xdr:col>4</xdr:col>
      <xdr:colOff>1280160</xdr:colOff>
      <xdr:row>3</xdr:row>
      <xdr:rowOff>214685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E020159D-EB23-4C5F-9388-87F1AA5AB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873" y="230588"/>
          <a:ext cx="2170706" cy="8905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6</xdr:col>
      <xdr:colOff>381000</xdr:colOff>
      <xdr:row>4</xdr:row>
      <xdr:rowOff>152400</xdr:rowOff>
    </xdr:to>
    <xdr:pic>
      <xdr:nvPicPr>
        <xdr:cNvPr id="11" name="Picture 1" hidden="1">
          <a:extLst>
            <a:ext uri="{FF2B5EF4-FFF2-40B4-BE49-F238E27FC236}">
              <a16:creationId xmlns:a16="http://schemas.microsoft.com/office/drawing/2014/main" id="{B3C988C7-2950-4293-9B9F-8D6C9F45E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99560" y="0"/>
          <a:ext cx="253746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4059382</xdr:colOff>
      <xdr:row>22</xdr:row>
      <xdr:rowOff>277091</xdr:rowOff>
    </xdr:from>
    <xdr:to>
      <xdr:col>6</xdr:col>
      <xdr:colOff>339437</xdr:colOff>
      <xdr:row>27</xdr:row>
      <xdr:rowOff>124691</xdr:rowOff>
    </xdr:to>
    <xdr:pic>
      <xdr:nvPicPr>
        <xdr:cNvPr id="12" name="Picture 1" hidden="1">
          <a:extLst>
            <a:ext uri="{FF2B5EF4-FFF2-40B4-BE49-F238E27FC236}">
              <a16:creationId xmlns:a16="http://schemas.microsoft.com/office/drawing/2014/main" id="{91A93E59-97D9-44A8-8531-1CA50C690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59382" y="6982691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277091</xdr:colOff>
      <xdr:row>55</xdr:row>
      <xdr:rowOff>180109</xdr:rowOff>
    </xdr:from>
    <xdr:to>
      <xdr:col>6</xdr:col>
      <xdr:colOff>1040575</xdr:colOff>
      <xdr:row>58</xdr:row>
      <xdr:rowOff>187729</xdr:rowOff>
    </xdr:to>
    <xdr:pic>
      <xdr:nvPicPr>
        <xdr:cNvPr id="13" name="Picture 12" hidden="1">
          <a:extLst>
            <a:ext uri="{FF2B5EF4-FFF2-40B4-BE49-F238E27FC236}">
              <a16:creationId xmlns:a16="http://schemas.microsoft.com/office/drawing/2014/main" id="{BA824F8F-8439-452A-AC08-5CE1BE762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488873" y="16944109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484909</xdr:colOff>
      <xdr:row>19</xdr:row>
      <xdr:rowOff>303415</xdr:rowOff>
    </xdr:from>
    <xdr:to>
      <xdr:col>6</xdr:col>
      <xdr:colOff>1248393</xdr:colOff>
      <xdr:row>23</xdr:row>
      <xdr:rowOff>6235</xdr:rowOff>
    </xdr:to>
    <xdr:pic>
      <xdr:nvPicPr>
        <xdr:cNvPr id="14" name="Picture 13" hidden="1">
          <a:extLst>
            <a:ext uri="{FF2B5EF4-FFF2-40B4-BE49-F238E27FC236}">
              <a16:creationId xmlns:a16="http://schemas.microsoft.com/office/drawing/2014/main" id="{6065049D-2D82-468D-9B0C-D117FF34F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691149" y="6094615"/>
          <a:ext cx="2813264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3853543</xdr:colOff>
      <xdr:row>23</xdr:row>
      <xdr:rowOff>87086</xdr:rowOff>
    </xdr:from>
    <xdr:to>
      <xdr:col>6</xdr:col>
      <xdr:colOff>52252</xdr:colOff>
      <xdr:row>27</xdr:row>
      <xdr:rowOff>239486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8391CBF3-64E6-47C3-995C-79571467D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53543" y="7097486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3962400</xdr:colOff>
      <xdr:row>0</xdr:row>
      <xdr:rowOff>21772</xdr:rowOff>
    </xdr:from>
    <xdr:to>
      <xdr:col>6</xdr:col>
      <xdr:colOff>161109</xdr:colOff>
      <xdr:row>4</xdr:row>
      <xdr:rowOff>174172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92020982-4EFC-4F70-8922-DA389E2AF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62400" y="21772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18</xdr:row>
      <xdr:rowOff>54428</xdr:rowOff>
    </xdr:from>
    <xdr:to>
      <xdr:col>1</xdr:col>
      <xdr:colOff>90352</xdr:colOff>
      <xdr:row>21</xdr:row>
      <xdr:rowOff>62048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6AEFE806-3807-41BC-94F0-94752CC7E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5540828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261258</xdr:colOff>
      <xdr:row>55</xdr:row>
      <xdr:rowOff>250371</xdr:rowOff>
    </xdr:from>
    <xdr:to>
      <xdr:col>6</xdr:col>
      <xdr:colOff>1124495</xdr:colOff>
      <xdr:row>58</xdr:row>
      <xdr:rowOff>257991</xdr:rowOff>
    </xdr:to>
    <xdr:pic>
      <xdr:nvPicPr>
        <xdr:cNvPr id="15" name="Picture 14" hidden="1">
          <a:extLst>
            <a:ext uri="{FF2B5EF4-FFF2-40B4-BE49-F238E27FC236}">
              <a16:creationId xmlns:a16="http://schemas.microsoft.com/office/drawing/2014/main" id="{B98D07FB-0D42-4D9E-9AF7-3AFB60C4D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61115" y="17014371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0</xdr:rowOff>
    </xdr:from>
    <xdr:to>
      <xdr:col>6</xdr:col>
      <xdr:colOff>313234</xdr:colOff>
      <xdr:row>4</xdr:row>
      <xdr:rowOff>29253</xdr:rowOff>
    </xdr:to>
    <xdr:pic>
      <xdr:nvPicPr>
        <xdr:cNvPr id="6" name="Picture 1" hidden="1">
          <a:extLst>
            <a:ext uri="{FF2B5EF4-FFF2-40B4-BE49-F238E27FC236}">
              <a16:creationId xmlns:a16="http://schemas.microsoft.com/office/drawing/2014/main" id="{2BB0786C-FCAE-4B3B-9215-1E9BFDD2F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71950" y="152400"/>
          <a:ext cx="2532559" cy="1400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346363</xdr:colOff>
      <xdr:row>35</xdr:row>
      <xdr:rowOff>0</xdr:rowOff>
    </xdr:from>
    <xdr:to>
      <xdr:col>6</xdr:col>
      <xdr:colOff>558286</xdr:colOff>
      <xdr:row>36</xdr:row>
      <xdr:rowOff>101989</xdr:rowOff>
    </xdr:to>
    <xdr:pic>
      <xdr:nvPicPr>
        <xdr:cNvPr id="7" name="Picture 1" hidden="1">
          <a:extLst>
            <a:ext uri="{FF2B5EF4-FFF2-40B4-BE49-F238E27FC236}">
              <a16:creationId xmlns:a16="http://schemas.microsoft.com/office/drawing/2014/main" id="{C9D9DED7-5A47-4E2C-BED5-F7B151FAA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398818" y="11170227"/>
          <a:ext cx="2532559" cy="1400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269298</xdr:colOff>
      <xdr:row>33</xdr:row>
      <xdr:rowOff>137680</xdr:rowOff>
    </xdr:from>
    <xdr:to>
      <xdr:col>6</xdr:col>
      <xdr:colOff>483177</xdr:colOff>
      <xdr:row>34</xdr:row>
      <xdr:rowOff>0</xdr:rowOff>
    </xdr:to>
    <xdr:pic>
      <xdr:nvPicPr>
        <xdr:cNvPr id="10" name="Picture 4" hidden="1">
          <a:extLst>
            <a:ext uri="{FF2B5EF4-FFF2-40B4-BE49-F238E27FC236}">
              <a16:creationId xmlns:a16="http://schemas.microsoft.com/office/drawing/2014/main" id="{58A5604B-50E7-4981-81B7-056FE89E0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789343" y="10736407"/>
          <a:ext cx="2066925" cy="833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546389</xdr:colOff>
      <xdr:row>59</xdr:row>
      <xdr:rowOff>85726</xdr:rowOff>
    </xdr:from>
    <xdr:to>
      <xdr:col>6</xdr:col>
      <xdr:colOff>760268</xdr:colOff>
      <xdr:row>61</xdr:row>
      <xdr:rowOff>295275</xdr:rowOff>
    </xdr:to>
    <xdr:pic>
      <xdr:nvPicPr>
        <xdr:cNvPr id="11" name="Picture 4" hidden="1">
          <a:extLst>
            <a:ext uri="{FF2B5EF4-FFF2-40B4-BE49-F238E27FC236}">
              <a16:creationId xmlns:a16="http://schemas.microsoft.com/office/drawing/2014/main" id="{3B8F070E-C468-4C97-A377-7C30B65A3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066434" y="20971453"/>
          <a:ext cx="2066925" cy="833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227696</xdr:colOff>
      <xdr:row>0</xdr:row>
      <xdr:rowOff>148183</xdr:rowOff>
    </xdr:from>
    <xdr:to>
      <xdr:col>4</xdr:col>
      <xdr:colOff>1182575</xdr:colOff>
      <xdr:row>3</xdr:row>
      <xdr:rowOff>132282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67A4D284-58AC-4873-9157-9BDB2B590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9229" y="148183"/>
          <a:ext cx="2169259" cy="894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222636</xdr:colOff>
      <xdr:row>35</xdr:row>
      <xdr:rowOff>0</xdr:rowOff>
    </xdr:from>
    <xdr:to>
      <xdr:col>4</xdr:col>
      <xdr:colOff>1178962</xdr:colOff>
      <xdr:row>35</xdr:row>
      <xdr:rowOff>233480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6A512905-E288-4DC2-BC15-70CB9ECA2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4169" y="10875216"/>
          <a:ext cx="2170706" cy="894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249382</xdr:colOff>
      <xdr:row>35</xdr:row>
      <xdr:rowOff>0</xdr:rowOff>
    </xdr:from>
    <xdr:to>
      <xdr:col>6</xdr:col>
      <xdr:colOff>394855</xdr:colOff>
      <xdr:row>36</xdr:row>
      <xdr:rowOff>221673</xdr:rowOff>
    </xdr:to>
    <xdr:pic>
      <xdr:nvPicPr>
        <xdr:cNvPr id="12" name="Picture 1" hidden="1">
          <a:extLst>
            <a:ext uri="{FF2B5EF4-FFF2-40B4-BE49-F238E27FC236}">
              <a16:creationId xmlns:a16="http://schemas.microsoft.com/office/drawing/2014/main" id="{A47257AB-8DEE-4FB4-92E0-16E722B06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419600" y="10737273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415637</xdr:colOff>
      <xdr:row>0</xdr:row>
      <xdr:rowOff>0</xdr:rowOff>
    </xdr:from>
    <xdr:to>
      <xdr:col>6</xdr:col>
      <xdr:colOff>561110</xdr:colOff>
      <xdr:row>4</xdr:row>
      <xdr:rowOff>152400</xdr:rowOff>
    </xdr:to>
    <xdr:pic>
      <xdr:nvPicPr>
        <xdr:cNvPr id="13" name="Picture 1" hidden="1">
          <a:extLst>
            <a:ext uri="{FF2B5EF4-FFF2-40B4-BE49-F238E27FC236}">
              <a16:creationId xmlns:a16="http://schemas.microsoft.com/office/drawing/2014/main" id="{6DB7DC0E-000B-4E8D-B080-EFE73B7F8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585855" y="0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457201</xdr:colOff>
      <xdr:row>59</xdr:row>
      <xdr:rowOff>124691</xdr:rowOff>
    </xdr:from>
    <xdr:to>
      <xdr:col>6</xdr:col>
      <xdr:colOff>874321</xdr:colOff>
      <xdr:row>62</xdr:row>
      <xdr:rowOff>132311</xdr:rowOff>
    </xdr:to>
    <xdr:pic>
      <xdr:nvPicPr>
        <xdr:cNvPr id="14" name="Picture 13" hidden="1">
          <a:extLst>
            <a:ext uri="{FF2B5EF4-FFF2-40B4-BE49-F238E27FC236}">
              <a16:creationId xmlns:a16="http://schemas.microsoft.com/office/drawing/2014/main" id="{80DDD908-AA2F-4006-88C9-4A768D7B9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627419" y="19022291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1814946</xdr:colOff>
      <xdr:row>30</xdr:row>
      <xdr:rowOff>41564</xdr:rowOff>
    </xdr:from>
    <xdr:to>
      <xdr:col>1</xdr:col>
      <xdr:colOff>458685</xdr:colOff>
      <xdr:row>33</xdr:row>
      <xdr:rowOff>49184</xdr:rowOff>
    </xdr:to>
    <xdr:pic>
      <xdr:nvPicPr>
        <xdr:cNvPr id="15" name="Picture 14" hidden="1">
          <a:extLst>
            <a:ext uri="{FF2B5EF4-FFF2-40B4-BE49-F238E27FC236}">
              <a16:creationId xmlns:a16="http://schemas.microsoft.com/office/drawing/2014/main" id="{D0B8E56F-37EF-413B-AD46-D966B1DE9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814946" y="9185564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4069976</xdr:colOff>
      <xdr:row>107</xdr:row>
      <xdr:rowOff>44824</xdr:rowOff>
    </xdr:from>
    <xdr:to>
      <xdr:col>6</xdr:col>
      <xdr:colOff>19595</xdr:colOff>
      <xdr:row>111</xdr:row>
      <xdr:rowOff>197224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B1E2E49-2521-40A6-AF00-0BFDF29AB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69976" y="32658424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71</xdr:row>
      <xdr:rowOff>17929</xdr:rowOff>
    </xdr:from>
    <xdr:to>
      <xdr:col>6</xdr:col>
      <xdr:colOff>118207</xdr:colOff>
      <xdr:row>75</xdr:row>
      <xdr:rowOff>170329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730C96AE-7F4B-474A-B37B-1E62C8925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68588" y="21658729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26894</xdr:colOff>
      <xdr:row>36</xdr:row>
      <xdr:rowOff>152400</xdr:rowOff>
    </xdr:from>
    <xdr:to>
      <xdr:col>6</xdr:col>
      <xdr:colOff>145101</xdr:colOff>
      <xdr:row>41</xdr:row>
      <xdr:rowOff>0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166A9F8E-5DDA-4805-825A-6EE9A5BA3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95482" y="11125200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4034117</xdr:colOff>
      <xdr:row>0</xdr:row>
      <xdr:rowOff>197223</xdr:rowOff>
    </xdr:from>
    <xdr:to>
      <xdr:col>5</xdr:col>
      <xdr:colOff>64418</xdr:colOff>
      <xdr:row>5</xdr:row>
      <xdr:rowOff>44823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A363ECEC-EAE5-4B79-927A-1DC024EA6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34117" y="197223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233083</xdr:colOff>
      <xdr:row>134</xdr:row>
      <xdr:rowOff>206188</xdr:rowOff>
    </xdr:from>
    <xdr:to>
      <xdr:col>6</xdr:col>
      <xdr:colOff>715961</xdr:colOff>
      <xdr:row>137</xdr:row>
      <xdr:rowOff>213808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207C3EFC-D37C-4847-8156-1108882B3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401671" y="41049388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430306</xdr:colOff>
      <xdr:row>103</xdr:row>
      <xdr:rowOff>44823</xdr:rowOff>
    </xdr:from>
    <xdr:to>
      <xdr:col>6</xdr:col>
      <xdr:colOff>913184</xdr:colOff>
      <xdr:row>106</xdr:row>
      <xdr:rowOff>52443</xdr:rowOff>
    </xdr:to>
    <xdr:pic>
      <xdr:nvPicPr>
        <xdr:cNvPr id="17" name="Picture 16" hidden="1">
          <a:extLst>
            <a:ext uri="{FF2B5EF4-FFF2-40B4-BE49-F238E27FC236}">
              <a16:creationId xmlns:a16="http://schemas.microsoft.com/office/drawing/2014/main" id="{137EFFED-E05E-4FE3-B04B-24F80AC00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98894" y="31439223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322730</xdr:colOff>
      <xdr:row>65</xdr:row>
      <xdr:rowOff>44824</xdr:rowOff>
    </xdr:from>
    <xdr:to>
      <xdr:col>6</xdr:col>
      <xdr:colOff>805608</xdr:colOff>
      <xdr:row>68</xdr:row>
      <xdr:rowOff>52444</xdr:rowOff>
    </xdr:to>
    <xdr:pic>
      <xdr:nvPicPr>
        <xdr:cNvPr id="18" name="Picture 17" hidden="1">
          <a:extLst>
            <a:ext uri="{FF2B5EF4-FFF2-40B4-BE49-F238E27FC236}">
              <a16:creationId xmlns:a16="http://schemas.microsoft.com/office/drawing/2014/main" id="{DF1503CA-EBE2-49F5-B23C-97BA4DC5D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491318" y="19856824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1999130</xdr:colOff>
      <xdr:row>30</xdr:row>
      <xdr:rowOff>259977</xdr:rowOff>
    </xdr:from>
    <xdr:to>
      <xdr:col>2</xdr:col>
      <xdr:colOff>169114</xdr:colOff>
      <xdr:row>33</xdr:row>
      <xdr:rowOff>267597</xdr:rowOff>
    </xdr:to>
    <xdr:pic>
      <xdr:nvPicPr>
        <xdr:cNvPr id="19" name="Picture 18" hidden="1">
          <a:extLst>
            <a:ext uri="{FF2B5EF4-FFF2-40B4-BE49-F238E27FC236}">
              <a16:creationId xmlns:a16="http://schemas.microsoft.com/office/drawing/2014/main" id="{A858B075-F808-4596-9CA2-24BB44A06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999130" y="9403977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1655414</xdr:colOff>
      <xdr:row>0</xdr:row>
      <xdr:rowOff>94742</xdr:rowOff>
    </xdr:from>
    <xdr:to>
      <xdr:col>12</xdr:col>
      <xdr:colOff>951511</xdr:colOff>
      <xdr:row>4</xdr:row>
      <xdr:rowOff>294528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ECFF0D77-8710-4DB2-891E-7362A8C700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8080459" y="94742"/>
          <a:ext cx="2534597" cy="1446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65809</xdr:colOff>
      <xdr:row>24</xdr:row>
      <xdr:rowOff>85725</xdr:rowOff>
    </xdr:from>
    <xdr:to>
      <xdr:col>12</xdr:col>
      <xdr:colOff>884960</xdr:colOff>
      <xdr:row>26</xdr:row>
      <xdr:rowOff>295275</xdr:rowOff>
    </xdr:to>
    <xdr:pic>
      <xdr:nvPicPr>
        <xdr:cNvPr id="4" name="Picture 4" hidden="1">
          <a:extLst>
            <a:ext uri="{FF2B5EF4-FFF2-40B4-BE49-F238E27FC236}">
              <a16:creationId xmlns:a16="http://schemas.microsoft.com/office/drawing/2014/main" id="{EB860B48-AAD6-4336-A447-96D76BC2A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8482445" y="7878907"/>
          <a:ext cx="2066060" cy="833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26747</xdr:colOff>
      <xdr:row>1</xdr:row>
      <xdr:rowOff>61442</xdr:rowOff>
    </xdr:from>
    <xdr:to>
      <xdr:col>10</xdr:col>
      <xdr:colOff>50600</xdr:colOff>
      <xdr:row>4</xdr:row>
      <xdr:rowOff>45538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2BB03601-5597-4A54-AEA0-E6AFC07C20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2171" y="365037"/>
          <a:ext cx="2177934" cy="8948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1233054</xdr:colOff>
      <xdr:row>0</xdr:row>
      <xdr:rowOff>83127</xdr:rowOff>
    </xdr:from>
    <xdr:to>
      <xdr:col>12</xdr:col>
      <xdr:colOff>436419</xdr:colOff>
      <xdr:row>4</xdr:row>
      <xdr:rowOff>235527</xdr:rowOff>
    </xdr:to>
    <xdr:pic>
      <xdr:nvPicPr>
        <xdr:cNvPr id="6" name="Picture 1" hidden="1">
          <a:extLst>
            <a:ext uri="{FF2B5EF4-FFF2-40B4-BE49-F238E27FC236}">
              <a16:creationId xmlns:a16="http://schemas.microsoft.com/office/drawing/2014/main" id="{AA0E86E2-C088-485D-AB03-0CAC9E034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8492836" y="83127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2604655</xdr:colOff>
      <xdr:row>21</xdr:row>
      <xdr:rowOff>221673</xdr:rowOff>
    </xdr:from>
    <xdr:to>
      <xdr:col>4</xdr:col>
      <xdr:colOff>708067</xdr:colOff>
      <xdr:row>24</xdr:row>
      <xdr:rowOff>229293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C947D76F-7284-46A1-A93B-831003270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604655" y="8146473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188259</xdr:colOff>
      <xdr:row>0</xdr:row>
      <xdr:rowOff>62753</xdr:rowOff>
    </xdr:from>
    <xdr:to>
      <xdr:col>8</xdr:col>
      <xdr:colOff>1373266</xdr:colOff>
      <xdr:row>4</xdr:row>
      <xdr:rowOff>215153</xdr:rowOff>
    </xdr:to>
    <xdr:pic>
      <xdr:nvPicPr>
        <xdr:cNvPr id="8" name="Picture 1" hidden="1">
          <a:extLst>
            <a:ext uri="{FF2B5EF4-FFF2-40B4-BE49-F238E27FC236}">
              <a16:creationId xmlns:a16="http://schemas.microsoft.com/office/drawing/2014/main" id="{64BE42A5-4C6D-449B-9541-B2C50C3E9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6167718" y="62753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2250141</xdr:colOff>
      <xdr:row>22</xdr:row>
      <xdr:rowOff>143435</xdr:rowOff>
    </xdr:from>
    <xdr:to>
      <xdr:col>4</xdr:col>
      <xdr:colOff>366336</xdr:colOff>
      <xdr:row>25</xdr:row>
      <xdr:rowOff>151055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DAC4FD54-742F-4501-840A-01C2814AA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250141" y="6849035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3788229</xdr:colOff>
      <xdr:row>0</xdr:row>
      <xdr:rowOff>0</xdr:rowOff>
    </xdr:from>
    <xdr:to>
      <xdr:col>3</xdr:col>
      <xdr:colOff>1054826</xdr:colOff>
      <xdr:row>4</xdr:row>
      <xdr:rowOff>152400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2D67415C-277B-4C81-BABD-AF96AD264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88229" y="0"/>
          <a:ext cx="2459083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3886200</xdr:colOff>
      <xdr:row>40</xdr:row>
      <xdr:rowOff>32657</xdr:rowOff>
    </xdr:from>
    <xdr:to>
      <xdr:col>4</xdr:col>
      <xdr:colOff>20683</xdr:colOff>
      <xdr:row>44</xdr:row>
      <xdr:rowOff>185057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DB263370-2536-4DB3-A5B6-D7BDF1C7F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86200" y="12224657"/>
          <a:ext cx="2459083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2692037</xdr:colOff>
      <xdr:row>35</xdr:row>
      <xdr:rowOff>145869</xdr:rowOff>
    </xdr:from>
    <xdr:to>
      <xdr:col>3</xdr:col>
      <xdr:colOff>322217</xdr:colOff>
      <xdr:row>38</xdr:row>
      <xdr:rowOff>153489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B3203AC4-62DD-75A2-FF84-D68A00902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692037" y="10813869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2569028</xdr:colOff>
      <xdr:row>70</xdr:row>
      <xdr:rowOff>43543</xdr:rowOff>
    </xdr:from>
    <xdr:to>
      <xdr:col>3</xdr:col>
      <xdr:colOff>199208</xdr:colOff>
      <xdr:row>73</xdr:row>
      <xdr:rowOff>51163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8BE40D05-6980-4D0F-B334-1F29BC182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569028" y="21379543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1"/>
  <sheetViews>
    <sheetView showGridLines="0" tabSelected="1" view="pageBreakPreview" zoomScale="70" zoomScaleNormal="100" zoomScaleSheetLayoutView="70" workbookViewId="0">
      <selection activeCell="N8" sqref="N8"/>
    </sheetView>
  </sheetViews>
  <sheetFormatPr defaultColWidth="10.77734375" defaultRowHeight="24" customHeight="1"/>
  <cols>
    <col min="1" max="1" width="59.77734375" style="31" customWidth="1"/>
    <col min="2" max="2" width="2.88671875" style="31" customWidth="1"/>
    <col min="3" max="3" width="7.21875" style="31" bestFit="1" customWidth="1"/>
    <col min="4" max="4" width="1.21875" style="31" customWidth="1"/>
    <col min="5" max="5" width="18.6640625" style="43" customWidth="1"/>
    <col min="6" max="6" width="1.21875" style="31" customWidth="1"/>
    <col min="7" max="7" width="18.6640625" style="43" customWidth="1"/>
    <col min="8" max="8" width="0.77734375" style="31" customWidth="1"/>
    <col min="9" max="9" width="10.21875" style="31" customWidth="1"/>
    <col min="10" max="16384" width="10.77734375" style="31"/>
  </cols>
  <sheetData>
    <row r="1" spans="1:21" s="30" customFormat="1" ht="24" customHeight="1">
      <c r="A1" s="26" t="s">
        <v>83</v>
      </c>
      <c r="B1" s="27"/>
      <c r="C1" s="28"/>
      <c r="D1" s="28"/>
      <c r="E1" s="29"/>
      <c r="F1" s="28"/>
      <c r="G1" s="29"/>
    </row>
    <row r="2" spans="1:21" s="30" customFormat="1" ht="24" customHeight="1">
      <c r="A2" s="26" t="s">
        <v>65</v>
      </c>
      <c r="B2" s="28"/>
      <c r="C2" s="28"/>
      <c r="D2" s="28"/>
      <c r="E2" s="29"/>
      <c r="F2" s="28"/>
      <c r="G2" s="29"/>
    </row>
    <row r="3" spans="1:21" s="30" customFormat="1" ht="24" customHeight="1">
      <c r="A3" s="26" t="s">
        <v>160</v>
      </c>
      <c r="B3" s="28"/>
      <c r="C3" s="28"/>
      <c r="D3" s="28"/>
      <c r="E3" s="29"/>
      <c r="F3" s="28"/>
      <c r="G3" s="29"/>
    </row>
    <row r="4" spans="1:21" ht="24" customHeight="1">
      <c r="E4" s="32"/>
      <c r="G4" s="32" t="s">
        <v>31</v>
      </c>
    </row>
    <row r="5" spans="1:21" ht="24" customHeight="1">
      <c r="C5" s="33" t="s">
        <v>0</v>
      </c>
      <c r="E5" s="34" t="s">
        <v>161</v>
      </c>
      <c r="G5" s="34" t="s">
        <v>162</v>
      </c>
    </row>
    <row r="6" spans="1:21" ht="24" customHeight="1">
      <c r="A6" s="26" t="s">
        <v>21</v>
      </c>
      <c r="B6" s="35"/>
      <c r="E6" s="36"/>
      <c r="G6" s="36"/>
    </row>
    <row r="7" spans="1:21" ht="24" customHeight="1">
      <c r="A7" s="31" t="s">
        <v>22</v>
      </c>
      <c r="B7" s="35"/>
      <c r="C7" s="37"/>
      <c r="D7" s="37"/>
      <c r="E7" s="3">
        <v>578055</v>
      </c>
      <c r="F7" s="22"/>
      <c r="G7" s="3">
        <v>704935</v>
      </c>
      <c r="K7" s="38"/>
      <c r="R7" s="38"/>
      <c r="S7" s="38"/>
      <c r="T7" s="38"/>
      <c r="U7" s="38"/>
    </row>
    <row r="8" spans="1:21" ht="24" customHeight="1">
      <c r="A8" s="31" t="s">
        <v>23</v>
      </c>
      <c r="B8" s="35"/>
      <c r="C8" s="39">
        <v>7</v>
      </c>
      <c r="D8" s="37"/>
      <c r="E8" s="3">
        <v>18017411</v>
      </c>
      <c r="F8" s="22"/>
      <c r="G8" s="3">
        <v>35933706</v>
      </c>
      <c r="K8" s="38"/>
      <c r="R8" s="38"/>
      <c r="S8" s="38"/>
      <c r="T8" s="38"/>
      <c r="U8" s="38"/>
    </row>
    <row r="9" spans="1:21" ht="24" customHeight="1">
      <c r="A9" s="31" t="s">
        <v>80</v>
      </c>
      <c r="B9" s="35"/>
      <c r="C9" s="39">
        <v>8</v>
      </c>
      <c r="D9" s="37"/>
      <c r="E9" s="3">
        <v>454607</v>
      </c>
      <c r="F9" s="22"/>
      <c r="G9" s="3">
        <v>389925</v>
      </c>
      <c r="K9" s="38"/>
      <c r="R9" s="38"/>
      <c r="S9" s="38"/>
      <c r="T9" s="38"/>
      <c r="U9" s="38"/>
    </row>
    <row r="10" spans="1:21" ht="24" customHeight="1">
      <c r="A10" s="31" t="s">
        <v>24</v>
      </c>
      <c r="B10" s="35"/>
      <c r="C10" s="39">
        <v>9</v>
      </c>
      <c r="D10" s="37"/>
      <c r="E10" s="3">
        <v>44474787</v>
      </c>
      <c r="F10" s="22"/>
      <c r="G10" s="3">
        <v>44375845</v>
      </c>
      <c r="K10" s="38"/>
      <c r="R10" s="38"/>
      <c r="S10" s="38"/>
      <c r="T10" s="38"/>
      <c r="U10" s="38"/>
    </row>
    <row r="11" spans="1:21" ht="24" customHeight="1">
      <c r="A11" s="31" t="s">
        <v>85</v>
      </c>
      <c r="C11" s="39">
        <v>10</v>
      </c>
      <c r="D11" s="37"/>
      <c r="E11" s="3">
        <v>211971835</v>
      </c>
      <c r="F11" s="12"/>
      <c r="G11" s="3">
        <v>210256423</v>
      </c>
      <c r="K11" s="38"/>
      <c r="R11" s="38"/>
      <c r="S11" s="38"/>
      <c r="T11" s="38"/>
      <c r="U11" s="38"/>
    </row>
    <row r="12" spans="1:21" ht="24" customHeight="1">
      <c r="A12" s="31" t="s">
        <v>81</v>
      </c>
      <c r="C12" s="39">
        <v>12</v>
      </c>
      <c r="D12" s="37"/>
      <c r="E12" s="3">
        <v>8313285</v>
      </c>
      <c r="F12" s="12"/>
      <c r="G12" s="3">
        <v>786422</v>
      </c>
      <c r="K12" s="38"/>
      <c r="R12" s="38"/>
      <c r="S12" s="38"/>
      <c r="T12" s="38"/>
      <c r="U12" s="38"/>
    </row>
    <row r="13" spans="1:21" ht="24" customHeight="1">
      <c r="A13" s="31" t="s">
        <v>64</v>
      </c>
      <c r="B13" s="35"/>
      <c r="C13" s="39">
        <v>13</v>
      </c>
      <c r="D13" s="37"/>
      <c r="E13" s="3">
        <v>318105</v>
      </c>
      <c r="F13" s="12"/>
      <c r="G13" s="3">
        <v>308711</v>
      </c>
      <c r="K13" s="38"/>
      <c r="R13" s="38"/>
      <c r="S13" s="38"/>
      <c r="T13" s="38"/>
      <c r="U13" s="38"/>
    </row>
    <row r="14" spans="1:21" ht="24" customHeight="1">
      <c r="A14" s="31" t="s">
        <v>96</v>
      </c>
      <c r="B14" s="35"/>
      <c r="C14" s="40">
        <v>21.1</v>
      </c>
      <c r="D14" s="37"/>
      <c r="E14" s="3">
        <v>490905</v>
      </c>
      <c r="F14" s="12"/>
      <c r="G14" s="3">
        <v>497039</v>
      </c>
      <c r="K14" s="38"/>
      <c r="R14" s="38"/>
      <c r="S14" s="38"/>
      <c r="T14" s="38"/>
      <c r="U14" s="38"/>
    </row>
    <row r="15" spans="1:21" ht="24" customHeight="1">
      <c r="A15" s="31" t="s">
        <v>25</v>
      </c>
      <c r="B15" s="35"/>
      <c r="C15" s="39">
        <v>14</v>
      </c>
      <c r="D15" s="37"/>
      <c r="E15" s="3">
        <v>234472</v>
      </c>
      <c r="F15" s="12"/>
      <c r="G15" s="3">
        <v>261766</v>
      </c>
      <c r="K15" s="38"/>
      <c r="R15" s="38"/>
      <c r="S15" s="38"/>
      <c r="T15" s="38"/>
      <c r="U15" s="38"/>
    </row>
    <row r="16" spans="1:21" ht="24" customHeight="1">
      <c r="A16" s="31" t="s">
        <v>72</v>
      </c>
      <c r="B16" s="35"/>
      <c r="C16" s="40">
        <v>15.1</v>
      </c>
      <c r="D16" s="37"/>
      <c r="E16" s="3">
        <v>1711321</v>
      </c>
      <c r="F16" s="12"/>
      <c r="G16" s="3">
        <v>1297534</v>
      </c>
      <c r="K16" s="38"/>
      <c r="R16" s="38"/>
      <c r="S16" s="38"/>
      <c r="T16" s="38"/>
      <c r="U16" s="38"/>
    </row>
    <row r="17" spans="1:21" ht="24" customHeight="1">
      <c r="A17" s="31" t="s">
        <v>48</v>
      </c>
      <c r="B17" s="35"/>
      <c r="C17" s="39"/>
      <c r="D17" s="37"/>
      <c r="E17" s="2">
        <v>110855</v>
      </c>
      <c r="F17" s="12"/>
      <c r="G17" s="2">
        <v>116802</v>
      </c>
      <c r="K17" s="38"/>
      <c r="R17" s="38"/>
      <c r="S17" s="38"/>
      <c r="T17" s="38"/>
      <c r="U17" s="38"/>
    </row>
    <row r="18" spans="1:21" ht="24" customHeight="1">
      <c r="A18" s="31" t="s">
        <v>159</v>
      </c>
      <c r="B18" s="35"/>
      <c r="C18" s="39"/>
      <c r="D18" s="37"/>
      <c r="E18" s="2">
        <v>127700</v>
      </c>
      <c r="F18" s="12"/>
      <c r="G18" s="2">
        <v>430024</v>
      </c>
      <c r="K18" s="38"/>
      <c r="R18" s="38"/>
      <c r="S18" s="38"/>
      <c r="T18" s="38"/>
      <c r="U18" s="38"/>
    </row>
    <row r="19" spans="1:21" ht="24" customHeight="1">
      <c r="A19" s="31" t="s">
        <v>26</v>
      </c>
      <c r="B19" s="35"/>
      <c r="C19" s="39">
        <v>16</v>
      </c>
      <c r="D19" s="37"/>
      <c r="E19" s="2">
        <v>627166</v>
      </c>
      <c r="F19" s="12"/>
      <c r="G19" s="2">
        <v>487017</v>
      </c>
      <c r="K19" s="38"/>
      <c r="R19" s="38"/>
      <c r="S19" s="38"/>
      <c r="T19" s="38"/>
      <c r="U19" s="38"/>
    </row>
    <row r="20" spans="1:21" ht="24" customHeight="1" thickBot="1">
      <c r="A20" s="26" t="s">
        <v>27</v>
      </c>
      <c r="B20" s="35"/>
      <c r="E20" s="6">
        <f>SUM(E7:E19)</f>
        <v>287430504</v>
      </c>
      <c r="F20" s="2"/>
      <c r="G20" s="6">
        <f>SUM(G7:G19)</f>
        <v>295846149</v>
      </c>
      <c r="K20" s="38"/>
      <c r="R20" s="38"/>
      <c r="S20" s="38"/>
      <c r="T20" s="38"/>
      <c r="U20" s="38"/>
    </row>
    <row r="21" spans="1:21" ht="24" customHeight="1" thickTop="1">
      <c r="A21" s="35"/>
      <c r="B21" s="35"/>
      <c r="E21" s="41"/>
      <c r="F21" s="42"/>
      <c r="G21" s="41"/>
      <c r="K21" s="38"/>
      <c r="R21" s="38"/>
      <c r="S21" s="38"/>
      <c r="T21" s="38"/>
      <c r="U21" s="38"/>
    </row>
    <row r="22" spans="1:21" ht="24" customHeight="1">
      <c r="A22" s="35" t="s">
        <v>1</v>
      </c>
      <c r="B22" s="35"/>
      <c r="K22" s="38"/>
      <c r="R22" s="38"/>
      <c r="S22" s="38"/>
      <c r="T22" s="38"/>
      <c r="U22" s="38"/>
    </row>
    <row r="23" spans="1:21" ht="24" customHeight="1">
      <c r="A23" s="35"/>
      <c r="B23" s="35"/>
      <c r="K23" s="38"/>
      <c r="R23" s="38"/>
      <c r="S23" s="38"/>
      <c r="T23" s="38"/>
      <c r="U23" s="38"/>
    </row>
    <row r="24" spans="1:21" s="30" customFormat="1" ht="24" customHeight="1">
      <c r="A24" s="26" t="s">
        <v>83</v>
      </c>
      <c r="B24" s="27"/>
      <c r="C24" s="28"/>
      <c r="D24" s="28"/>
      <c r="E24" s="29"/>
      <c r="F24" s="28"/>
      <c r="G24" s="29"/>
      <c r="K24" s="38"/>
      <c r="Q24" s="31"/>
      <c r="R24" s="38"/>
      <c r="S24" s="38"/>
      <c r="T24" s="38"/>
      <c r="U24" s="38"/>
    </row>
    <row r="25" spans="1:21" s="30" customFormat="1" ht="24" customHeight="1">
      <c r="A25" s="26" t="s">
        <v>66</v>
      </c>
      <c r="B25" s="28"/>
      <c r="C25" s="28"/>
      <c r="D25" s="28"/>
      <c r="E25" s="29"/>
      <c r="F25" s="28"/>
      <c r="G25" s="29"/>
      <c r="K25" s="38"/>
      <c r="Q25" s="31"/>
      <c r="R25" s="38"/>
      <c r="S25" s="38"/>
      <c r="T25" s="38"/>
      <c r="U25" s="38"/>
    </row>
    <row r="26" spans="1:21" s="30" customFormat="1" ht="24" customHeight="1">
      <c r="A26" s="26" t="s">
        <v>160</v>
      </c>
      <c r="B26" s="28"/>
      <c r="C26" s="28"/>
      <c r="D26" s="28"/>
      <c r="E26" s="29"/>
      <c r="F26" s="28"/>
      <c r="G26" s="29"/>
      <c r="K26" s="38"/>
      <c r="Q26" s="31"/>
      <c r="R26" s="38"/>
      <c r="S26" s="38"/>
      <c r="T26" s="38"/>
      <c r="U26" s="38"/>
    </row>
    <row r="27" spans="1:21" ht="24" customHeight="1">
      <c r="E27" s="32"/>
      <c r="G27" s="32" t="s">
        <v>31</v>
      </c>
      <c r="K27" s="38"/>
      <c r="R27" s="38"/>
      <c r="S27" s="38"/>
      <c r="T27" s="38"/>
      <c r="U27" s="38"/>
    </row>
    <row r="28" spans="1:21" ht="24" customHeight="1">
      <c r="C28" s="33" t="s">
        <v>0</v>
      </c>
      <c r="E28" s="34" t="s">
        <v>161</v>
      </c>
      <c r="G28" s="34" t="s">
        <v>162</v>
      </c>
      <c r="K28" s="38"/>
      <c r="R28" s="38"/>
      <c r="S28" s="38"/>
      <c r="T28" s="38"/>
      <c r="U28" s="38"/>
    </row>
    <row r="29" spans="1:21" ht="24" customHeight="1">
      <c r="A29" s="26" t="s">
        <v>128</v>
      </c>
      <c r="B29" s="35"/>
      <c r="E29" s="36"/>
      <c r="F29" s="44"/>
      <c r="G29" s="36"/>
      <c r="K29" s="38"/>
      <c r="R29" s="38"/>
      <c r="S29" s="38"/>
      <c r="T29" s="38"/>
      <c r="U29" s="38"/>
    </row>
    <row r="30" spans="1:21" ht="24" customHeight="1">
      <c r="A30" s="31" t="s">
        <v>50</v>
      </c>
      <c r="B30" s="35"/>
      <c r="C30" s="39">
        <v>18</v>
      </c>
      <c r="D30" s="37"/>
      <c r="E30" s="2">
        <v>230251664</v>
      </c>
      <c r="F30" s="12"/>
      <c r="G30" s="2">
        <v>231432038</v>
      </c>
      <c r="I30" s="2"/>
      <c r="K30" s="38"/>
      <c r="R30" s="38"/>
      <c r="S30" s="38"/>
      <c r="T30" s="38"/>
      <c r="U30" s="38"/>
    </row>
    <row r="31" spans="1:21" ht="24" customHeight="1">
      <c r="A31" s="31" t="s">
        <v>51</v>
      </c>
      <c r="C31" s="39">
        <v>19</v>
      </c>
      <c r="D31" s="37"/>
      <c r="E31" s="2">
        <v>13800529</v>
      </c>
      <c r="F31" s="12"/>
      <c r="G31" s="2">
        <v>23616785</v>
      </c>
      <c r="I31" s="2"/>
      <c r="K31" s="38"/>
      <c r="R31" s="38"/>
      <c r="S31" s="38"/>
      <c r="T31" s="38"/>
      <c r="U31" s="38"/>
    </row>
    <row r="32" spans="1:21" ht="24" customHeight="1">
      <c r="A32" s="31" t="s">
        <v>117</v>
      </c>
      <c r="B32" s="35"/>
      <c r="C32" s="39"/>
      <c r="D32" s="37"/>
      <c r="E32" s="2">
        <v>880575</v>
      </c>
      <c r="F32" s="12"/>
      <c r="G32" s="2">
        <v>100507</v>
      </c>
      <c r="I32" s="2"/>
      <c r="K32" s="38"/>
      <c r="R32" s="38"/>
      <c r="S32" s="38"/>
      <c r="T32" s="38"/>
      <c r="U32" s="38"/>
    </row>
    <row r="33" spans="1:21" ht="24" customHeight="1">
      <c r="A33" s="31" t="s">
        <v>88</v>
      </c>
      <c r="B33" s="35"/>
      <c r="C33" s="39">
        <v>8</v>
      </c>
      <c r="D33" s="37"/>
      <c r="E33" s="2">
        <v>477257</v>
      </c>
      <c r="F33" s="12"/>
      <c r="G33" s="2">
        <v>187900</v>
      </c>
      <c r="I33" s="2"/>
      <c r="K33" s="38"/>
      <c r="R33" s="38"/>
      <c r="S33" s="38"/>
      <c r="T33" s="38"/>
      <c r="U33" s="38"/>
    </row>
    <row r="34" spans="1:21" ht="24" customHeight="1">
      <c r="A34" s="31" t="s">
        <v>73</v>
      </c>
      <c r="B34" s="35"/>
      <c r="C34" s="39">
        <v>20</v>
      </c>
      <c r="D34" s="37"/>
      <c r="E34" s="2">
        <v>3050110</v>
      </c>
      <c r="F34" s="12"/>
      <c r="G34" s="2">
        <v>2396060</v>
      </c>
      <c r="I34" s="3"/>
      <c r="K34" s="38"/>
      <c r="R34" s="38"/>
      <c r="S34" s="38"/>
      <c r="T34" s="38"/>
      <c r="U34" s="38"/>
    </row>
    <row r="35" spans="1:21" ht="24" customHeight="1">
      <c r="A35" s="31" t="s">
        <v>52</v>
      </c>
      <c r="B35" s="35"/>
      <c r="C35" s="39"/>
      <c r="D35" s="37"/>
      <c r="E35" s="2">
        <v>454793</v>
      </c>
      <c r="F35" s="12"/>
      <c r="G35" s="2">
        <v>395070</v>
      </c>
      <c r="I35" s="3"/>
      <c r="K35" s="38"/>
      <c r="R35" s="38"/>
      <c r="S35" s="38"/>
      <c r="T35" s="38"/>
      <c r="U35" s="38"/>
    </row>
    <row r="36" spans="1:21" ht="24" customHeight="1">
      <c r="A36" s="31" t="s">
        <v>53</v>
      </c>
      <c r="B36" s="35"/>
      <c r="C36" s="39"/>
      <c r="D36" s="37"/>
      <c r="E36" s="2">
        <v>762967</v>
      </c>
      <c r="F36" s="12"/>
      <c r="G36" s="2">
        <v>617666</v>
      </c>
      <c r="I36" s="3"/>
      <c r="K36" s="38"/>
      <c r="R36" s="38"/>
      <c r="S36" s="38"/>
      <c r="T36" s="38"/>
      <c r="U36" s="38"/>
    </row>
    <row r="37" spans="1:21" ht="24" customHeight="1">
      <c r="A37" s="31" t="s">
        <v>91</v>
      </c>
      <c r="B37" s="35"/>
      <c r="C37" s="40">
        <v>21.2</v>
      </c>
      <c r="D37" s="37"/>
      <c r="E37" s="2">
        <v>500402</v>
      </c>
      <c r="F37" s="12"/>
      <c r="G37" s="2">
        <v>505535</v>
      </c>
      <c r="I37" s="3"/>
      <c r="K37" s="38"/>
      <c r="R37" s="38"/>
      <c r="S37" s="38"/>
      <c r="T37" s="38"/>
      <c r="U37" s="38"/>
    </row>
    <row r="38" spans="1:21" ht="24" customHeight="1">
      <c r="A38" s="31" t="s">
        <v>97</v>
      </c>
      <c r="B38" s="35"/>
      <c r="C38" s="39">
        <v>22</v>
      </c>
      <c r="D38" s="37"/>
      <c r="E38" s="2">
        <v>397310</v>
      </c>
      <c r="F38" s="12"/>
      <c r="G38" s="2">
        <v>368844</v>
      </c>
      <c r="I38" s="3"/>
      <c r="K38" s="38"/>
      <c r="R38" s="38"/>
      <c r="S38" s="38"/>
      <c r="T38" s="38"/>
      <c r="U38" s="38"/>
    </row>
    <row r="39" spans="1:21" ht="24" customHeight="1">
      <c r="A39" s="31" t="s">
        <v>63</v>
      </c>
      <c r="B39" s="35"/>
      <c r="C39" s="39"/>
      <c r="D39" s="37"/>
      <c r="E39" s="2">
        <v>645756</v>
      </c>
      <c r="F39" s="12"/>
      <c r="G39" s="2">
        <v>362133</v>
      </c>
      <c r="I39" s="2"/>
      <c r="K39" s="38"/>
      <c r="R39" s="38"/>
      <c r="S39" s="38"/>
      <c r="T39" s="38"/>
      <c r="U39" s="38"/>
    </row>
    <row r="40" spans="1:21" ht="24" customHeight="1">
      <c r="A40" s="31" t="s">
        <v>78</v>
      </c>
      <c r="B40" s="35"/>
      <c r="C40" s="39"/>
      <c r="D40" s="37"/>
      <c r="E40" s="3">
        <v>236207</v>
      </c>
      <c r="F40" s="12"/>
      <c r="G40" s="3">
        <v>260486</v>
      </c>
      <c r="I40" s="2"/>
      <c r="K40" s="38"/>
      <c r="R40" s="38"/>
      <c r="S40" s="38"/>
      <c r="T40" s="38"/>
      <c r="U40" s="38"/>
    </row>
    <row r="41" spans="1:21" ht="24" customHeight="1">
      <c r="A41" s="31" t="s">
        <v>54</v>
      </c>
      <c r="B41" s="35"/>
      <c r="C41" s="39">
        <v>24</v>
      </c>
      <c r="D41" s="37"/>
      <c r="E41" s="3">
        <v>234964</v>
      </c>
      <c r="F41" s="12"/>
      <c r="G41" s="3">
        <v>273372</v>
      </c>
      <c r="I41" s="2"/>
      <c r="K41" s="38"/>
      <c r="R41" s="38"/>
      <c r="S41" s="38"/>
      <c r="T41" s="38"/>
      <c r="U41" s="38"/>
    </row>
    <row r="42" spans="1:21" ht="24" customHeight="1">
      <c r="A42" s="26" t="s">
        <v>55</v>
      </c>
      <c r="B42" s="35"/>
      <c r="C42" s="39"/>
      <c r="D42" s="37"/>
      <c r="E42" s="11">
        <f>SUM(E30:E41)</f>
        <v>251692534</v>
      </c>
      <c r="F42" s="2"/>
      <c r="G42" s="11">
        <f>SUM(G30:G41)</f>
        <v>260516396</v>
      </c>
      <c r="I42" s="2"/>
      <c r="K42" s="38"/>
      <c r="R42" s="38"/>
      <c r="S42" s="38"/>
      <c r="T42" s="38"/>
      <c r="U42" s="38"/>
    </row>
    <row r="43" spans="1:21" ht="24" customHeight="1">
      <c r="A43" s="26" t="s">
        <v>129</v>
      </c>
      <c r="B43" s="35"/>
      <c r="D43" s="45"/>
      <c r="E43" s="44"/>
      <c r="G43" s="44"/>
      <c r="K43" s="38"/>
      <c r="R43" s="38"/>
      <c r="S43" s="38"/>
      <c r="T43" s="38"/>
      <c r="U43" s="38"/>
    </row>
    <row r="44" spans="1:21" ht="24" customHeight="1">
      <c r="A44" s="35" t="s">
        <v>56</v>
      </c>
      <c r="B44" s="39"/>
      <c r="C44" s="39">
        <v>25</v>
      </c>
      <c r="E44" s="44"/>
      <c r="G44" s="44"/>
      <c r="K44" s="38"/>
      <c r="R44" s="38"/>
      <c r="S44" s="38"/>
      <c r="T44" s="38"/>
      <c r="U44" s="38"/>
    </row>
    <row r="45" spans="1:21" ht="24" customHeight="1">
      <c r="A45" s="46" t="s">
        <v>124</v>
      </c>
      <c r="B45" s="39"/>
      <c r="C45" s="39"/>
      <c r="D45" s="37"/>
      <c r="E45" s="44"/>
      <c r="G45" s="44"/>
      <c r="K45" s="38"/>
      <c r="R45" s="38"/>
      <c r="S45" s="38"/>
      <c r="T45" s="38"/>
      <c r="U45" s="38"/>
    </row>
    <row r="46" spans="1:21" ht="24" customHeight="1">
      <c r="A46" s="46" t="s">
        <v>57</v>
      </c>
      <c r="B46" s="39"/>
      <c r="E46" s="2">
        <v>20000000</v>
      </c>
      <c r="F46" s="10"/>
      <c r="G46" s="2">
        <v>20000000</v>
      </c>
      <c r="I46" s="2"/>
      <c r="K46" s="38"/>
      <c r="R46" s="38"/>
      <c r="S46" s="38"/>
      <c r="T46" s="38"/>
      <c r="U46" s="38"/>
    </row>
    <row r="47" spans="1:21" ht="24" customHeight="1">
      <c r="A47" s="46" t="s">
        <v>98</v>
      </c>
      <c r="B47" s="39"/>
      <c r="C47" s="39">
        <v>25</v>
      </c>
      <c r="D47" s="37"/>
      <c r="E47" s="2">
        <v>10598915</v>
      </c>
      <c r="F47" s="10"/>
      <c r="G47" s="2">
        <v>10598915</v>
      </c>
      <c r="I47" s="2"/>
      <c r="K47" s="38"/>
      <c r="R47" s="38"/>
      <c r="S47" s="38"/>
      <c r="T47" s="38"/>
      <c r="U47" s="38"/>
    </row>
    <row r="48" spans="1:21" ht="24" customHeight="1">
      <c r="A48" s="46" t="s">
        <v>130</v>
      </c>
      <c r="B48" s="39"/>
      <c r="C48" s="39">
        <v>27</v>
      </c>
      <c r="D48" s="37"/>
      <c r="E48" s="2">
        <v>-2823208</v>
      </c>
      <c r="F48" s="23"/>
      <c r="G48" s="2">
        <v>-2287852</v>
      </c>
      <c r="I48" s="2"/>
      <c r="K48" s="38"/>
      <c r="R48" s="38"/>
      <c r="S48" s="38"/>
      <c r="T48" s="38"/>
      <c r="U48" s="38"/>
    </row>
    <row r="49" spans="1:21" ht="24" customHeight="1">
      <c r="A49" s="46" t="s">
        <v>28</v>
      </c>
      <c r="B49" s="35"/>
      <c r="D49" s="37"/>
      <c r="E49" s="2"/>
      <c r="F49" s="12"/>
      <c r="G49" s="2"/>
      <c r="I49" s="2"/>
      <c r="K49" s="38"/>
      <c r="R49" s="38"/>
      <c r="S49" s="38"/>
      <c r="T49" s="38"/>
      <c r="U49" s="38"/>
    </row>
    <row r="50" spans="1:21" ht="24" customHeight="1">
      <c r="A50" s="46" t="s">
        <v>99</v>
      </c>
      <c r="B50" s="37"/>
      <c r="C50" s="39">
        <v>26</v>
      </c>
      <c r="D50" s="37"/>
      <c r="E50" s="2">
        <v>979000</v>
      </c>
      <c r="F50" s="12"/>
      <c r="G50" s="2">
        <v>979000</v>
      </c>
      <c r="I50" s="2"/>
      <c r="K50" s="38"/>
      <c r="R50" s="38"/>
      <c r="S50" s="38"/>
      <c r="T50" s="38"/>
      <c r="U50" s="38"/>
    </row>
    <row r="51" spans="1:21" ht="24" customHeight="1">
      <c r="A51" s="46" t="s">
        <v>58</v>
      </c>
      <c r="B51" s="47"/>
      <c r="C51" s="45"/>
      <c r="D51" s="45"/>
      <c r="E51" s="2">
        <v>6983263</v>
      </c>
      <c r="F51" s="13"/>
      <c r="G51" s="2">
        <v>6039690</v>
      </c>
      <c r="I51" s="2"/>
      <c r="K51" s="38"/>
      <c r="R51" s="38"/>
      <c r="S51" s="38"/>
      <c r="T51" s="38"/>
      <c r="U51" s="38"/>
    </row>
    <row r="52" spans="1:21" ht="24" customHeight="1">
      <c r="A52" s="26" t="s">
        <v>131</v>
      </c>
      <c r="B52" s="47"/>
      <c r="E52" s="11">
        <f>SUM(E46:E51)</f>
        <v>35737970</v>
      </c>
      <c r="F52" s="2"/>
      <c r="G52" s="11">
        <f>SUM(G46:G51)</f>
        <v>35329753</v>
      </c>
      <c r="I52" s="2"/>
      <c r="K52" s="38"/>
      <c r="R52" s="38"/>
      <c r="S52" s="38"/>
      <c r="T52" s="38"/>
      <c r="U52" s="38"/>
    </row>
    <row r="53" spans="1:21" ht="24" customHeight="1" thickBot="1">
      <c r="A53" s="26" t="s">
        <v>132</v>
      </c>
      <c r="B53" s="35"/>
      <c r="E53" s="7">
        <f>SUM(E52,E42)</f>
        <v>287430504</v>
      </c>
      <c r="F53" s="2"/>
      <c r="G53" s="7">
        <f>SUM(G52,G42)</f>
        <v>295846149</v>
      </c>
      <c r="I53" s="2"/>
      <c r="K53" s="38"/>
      <c r="R53" s="38"/>
      <c r="S53" s="38"/>
      <c r="T53" s="38"/>
      <c r="U53" s="38"/>
    </row>
    <row r="54" spans="1:21" ht="24" customHeight="1" thickTop="1">
      <c r="B54" s="35"/>
      <c r="E54" s="3"/>
      <c r="F54" s="58"/>
      <c r="G54" s="3"/>
      <c r="K54" s="38"/>
      <c r="R54" s="38"/>
      <c r="S54" s="38"/>
      <c r="T54" s="38"/>
      <c r="U54" s="38"/>
    </row>
    <row r="55" spans="1:21" ht="24" customHeight="1">
      <c r="A55" s="35" t="s">
        <v>1</v>
      </c>
      <c r="B55" s="35"/>
      <c r="K55" s="38"/>
    </row>
    <row r="56" spans="1:21" ht="24" customHeight="1">
      <c r="K56" s="38"/>
    </row>
    <row r="57" spans="1:21" ht="24" customHeight="1">
      <c r="A57" s="48"/>
      <c r="K57" s="38"/>
    </row>
    <row r="58" spans="1:21" ht="24" customHeight="1">
      <c r="G58" s="43" t="s">
        <v>59</v>
      </c>
      <c r="K58" s="38"/>
    </row>
    <row r="59" spans="1:21" ht="24" customHeight="1">
      <c r="B59" s="31" t="s">
        <v>8</v>
      </c>
      <c r="K59" s="38"/>
    </row>
    <row r="60" spans="1:21" s="30" customFormat="1" ht="24" customHeight="1">
      <c r="A60" s="48"/>
      <c r="B60" s="31"/>
      <c r="C60" s="31"/>
      <c r="D60" s="31"/>
      <c r="E60" s="43"/>
      <c r="F60" s="31"/>
      <c r="G60" s="43"/>
      <c r="K60" s="38"/>
    </row>
    <row r="61" spans="1:21" ht="24" customHeight="1">
      <c r="K61" s="38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80" fitToHeight="2" orientation="portrait" r:id="rId1"/>
  <headerFooter alignWithMargins="0"/>
  <rowBreaks count="1" manualBreakCount="1">
    <brk id="2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0"/>
  <sheetViews>
    <sheetView showGridLines="0" view="pageBreakPreview" topLeftCell="A116" zoomScale="40" zoomScaleNormal="100" zoomScaleSheetLayoutView="40" workbookViewId="0">
      <selection activeCell="E132" sqref="E132"/>
    </sheetView>
  </sheetViews>
  <sheetFormatPr defaultColWidth="10.77734375" defaultRowHeight="24" customHeight="1"/>
  <cols>
    <col min="1" max="1" width="60.77734375" style="31" customWidth="1"/>
    <col min="2" max="2" width="7" style="31" customWidth="1"/>
    <col min="3" max="3" width="8.77734375" style="31" customWidth="1"/>
    <col min="4" max="4" width="1.21875" style="31" customWidth="1"/>
    <col min="5" max="5" width="16" style="43" customWidth="1"/>
    <col min="6" max="6" width="1.21875" style="31" customWidth="1"/>
    <col min="7" max="7" width="16" style="43" customWidth="1"/>
    <col min="8" max="8" width="0.77734375" style="31" customWidth="1"/>
    <col min="9" max="10" width="10.77734375" style="31"/>
    <col min="11" max="11" width="11.44140625" style="31" bestFit="1" customWidth="1"/>
    <col min="12" max="16" width="10.77734375" style="31"/>
    <col min="17" max="20" width="14.21875" style="31" bestFit="1" customWidth="1"/>
    <col min="21" max="16384" width="10.77734375" style="31"/>
  </cols>
  <sheetData>
    <row r="1" spans="1:11" ht="24" customHeight="1">
      <c r="A1" s="26"/>
      <c r="B1" s="27"/>
      <c r="C1" s="28"/>
      <c r="D1" s="28"/>
      <c r="E1" s="29"/>
      <c r="F1" s="28"/>
      <c r="G1" s="49" t="s">
        <v>163</v>
      </c>
    </row>
    <row r="2" spans="1:11" ht="24" customHeight="1">
      <c r="A2" s="26" t="s">
        <v>83</v>
      </c>
      <c r="B2" s="27"/>
      <c r="C2" s="28"/>
      <c r="D2" s="28"/>
      <c r="E2" s="29"/>
      <c r="F2" s="28"/>
      <c r="G2" s="49"/>
    </row>
    <row r="3" spans="1:11" ht="24" customHeight="1">
      <c r="A3" s="26" t="s">
        <v>67</v>
      </c>
      <c r="B3" s="28"/>
      <c r="C3" s="28"/>
      <c r="D3" s="28"/>
      <c r="E3" s="29"/>
      <c r="F3" s="28"/>
      <c r="G3" s="29"/>
    </row>
    <row r="4" spans="1:11" ht="24" customHeight="1">
      <c r="A4" s="26" t="s">
        <v>169</v>
      </c>
      <c r="B4" s="28"/>
      <c r="C4" s="28"/>
      <c r="D4" s="28"/>
      <c r="E4" s="29"/>
      <c r="F4" s="28"/>
      <c r="G4" s="29"/>
    </row>
    <row r="5" spans="1:11" ht="24" customHeight="1">
      <c r="E5" s="32"/>
      <c r="G5" s="32" t="s">
        <v>60</v>
      </c>
    </row>
    <row r="6" spans="1:11" ht="24" customHeight="1">
      <c r="C6" s="33" t="s">
        <v>0</v>
      </c>
      <c r="E6" s="34">
        <v>2023</v>
      </c>
      <c r="G6" s="34">
        <v>2022</v>
      </c>
    </row>
    <row r="7" spans="1:11" ht="24" customHeight="1">
      <c r="A7" s="26" t="s">
        <v>49</v>
      </c>
      <c r="C7" s="39"/>
      <c r="E7" s="59"/>
      <c r="G7" s="44"/>
      <c r="K7" s="38"/>
    </row>
    <row r="8" spans="1:11" ht="24" customHeight="1">
      <c r="A8" s="31" t="s">
        <v>40</v>
      </c>
      <c r="B8" s="35"/>
      <c r="C8" s="39">
        <v>29</v>
      </c>
      <c r="E8" s="1">
        <v>2749780</v>
      </c>
      <c r="F8" s="2"/>
      <c r="G8" s="1">
        <v>2066127</v>
      </c>
      <c r="K8" s="38"/>
    </row>
    <row r="9" spans="1:11" ht="24" customHeight="1">
      <c r="A9" s="31" t="s">
        <v>20</v>
      </c>
      <c r="B9" s="35"/>
      <c r="C9" s="39">
        <v>30</v>
      </c>
      <c r="E9" s="4">
        <v>-1037159</v>
      </c>
      <c r="F9" s="2"/>
      <c r="G9" s="4">
        <v>-547578</v>
      </c>
      <c r="K9" s="38"/>
    </row>
    <row r="10" spans="1:11" ht="24" customHeight="1">
      <c r="A10" s="26" t="s">
        <v>32</v>
      </c>
      <c r="B10" s="35"/>
      <c r="C10" s="39"/>
      <c r="E10" s="2">
        <f>SUM(E8:E9)</f>
        <v>1712621</v>
      </c>
      <c r="F10" s="10"/>
      <c r="G10" s="2">
        <f>SUM(G8:G9)</f>
        <v>1518549</v>
      </c>
      <c r="K10" s="38"/>
    </row>
    <row r="11" spans="1:11" ht="24" customHeight="1">
      <c r="A11" s="35" t="s">
        <v>41</v>
      </c>
      <c r="B11" s="35"/>
      <c r="C11" s="39">
        <v>31</v>
      </c>
      <c r="E11" s="1">
        <v>92339</v>
      </c>
      <c r="F11" s="2"/>
      <c r="G11" s="1">
        <v>87605</v>
      </c>
      <c r="K11" s="38"/>
    </row>
    <row r="12" spans="1:11" ht="24" customHeight="1">
      <c r="A12" s="35" t="s">
        <v>33</v>
      </c>
      <c r="B12" s="35"/>
      <c r="C12" s="39">
        <v>31</v>
      </c>
      <c r="E12" s="4">
        <v>-30755</v>
      </c>
      <c r="F12" s="2"/>
      <c r="G12" s="4">
        <v>-15264</v>
      </c>
      <c r="K12" s="38"/>
    </row>
    <row r="13" spans="1:11" ht="24" customHeight="1">
      <c r="A13" s="26" t="s">
        <v>44</v>
      </c>
      <c r="B13" s="35"/>
      <c r="C13" s="39"/>
      <c r="E13" s="2">
        <f>SUM(E11:E12)</f>
        <v>61584</v>
      </c>
      <c r="F13" s="10"/>
      <c r="G13" s="2">
        <f>SUM(G11:G12)</f>
        <v>72341</v>
      </c>
    </row>
    <row r="14" spans="1:11" ht="24" customHeight="1">
      <c r="A14" s="35" t="s">
        <v>164</v>
      </c>
      <c r="B14" s="35"/>
      <c r="C14" s="39"/>
      <c r="E14" s="31"/>
      <c r="G14" s="31"/>
      <c r="K14" s="38"/>
    </row>
    <row r="15" spans="1:11" ht="24" customHeight="1">
      <c r="A15" s="46" t="s">
        <v>120</v>
      </c>
      <c r="B15" s="35"/>
      <c r="C15" s="39">
        <v>32</v>
      </c>
      <c r="E15" s="2">
        <v>8932</v>
      </c>
      <c r="F15" s="10"/>
      <c r="G15" s="2">
        <v>-13586</v>
      </c>
      <c r="K15" s="38"/>
    </row>
    <row r="16" spans="1:11" ht="24" customHeight="1">
      <c r="A16" s="31" t="s">
        <v>71</v>
      </c>
      <c r="B16" s="35"/>
      <c r="C16" s="39">
        <v>33</v>
      </c>
      <c r="E16" s="2">
        <v>0</v>
      </c>
      <c r="F16" s="2"/>
      <c r="G16" s="2">
        <v>0</v>
      </c>
      <c r="K16" s="38"/>
    </row>
    <row r="17" spans="1:11" ht="24" customHeight="1">
      <c r="A17" s="31" t="s">
        <v>47</v>
      </c>
      <c r="B17" s="35"/>
      <c r="C17" s="39"/>
      <c r="E17" s="2">
        <v>109907</v>
      </c>
      <c r="F17" s="2"/>
      <c r="G17" s="2">
        <v>102854</v>
      </c>
      <c r="K17" s="38"/>
    </row>
    <row r="18" spans="1:11" ht="24" customHeight="1">
      <c r="A18" s="31" t="s">
        <v>42</v>
      </c>
      <c r="B18" s="35"/>
      <c r="C18" s="39"/>
      <c r="E18" s="60">
        <v>22130</v>
      </c>
      <c r="F18" s="2"/>
      <c r="G18" s="2">
        <v>3374</v>
      </c>
      <c r="K18" s="38"/>
    </row>
    <row r="19" spans="1:11" ht="24" customHeight="1">
      <c r="A19" s="26" t="s">
        <v>43</v>
      </c>
      <c r="B19" s="35"/>
      <c r="C19" s="39"/>
      <c r="E19" s="11">
        <f>SUM(E10,E13:E18)</f>
        <v>1915174</v>
      </c>
      <c r="F19" s="10"/>
      <c r="G19" s="11">
        <f>SUM(G10,G13:G18)</f>
        <v>1683532</v>
      </c>
    </row>
    <row r="20" spans="1:11" ht="24" customHeight="1">
      <c r="A20" s="26" t="s">
        <v>34</v>
      </c>
      <c r="B20" s="35"/>
      <c r="C20" s="39"/>
      <c r="E20" s="2"/>
      <c r="F20" s="10"/>
      <c r="G20" s="2"/>
      <c r="K20" s="38"/>
    </row>
    <row r="21" spans="1:11" ht="24" customHeight="1">
      <c r="A21" s="31" t="s">
        <v>94</v>
      </c>
      <c r="B21" s="35"/>
      <c r="C21" s="39"/>
      <c r="E21" s="1">
        <v>413136</v>
      </c>
      <c r="F21" s="10"/>
      <c r="G21" s="1">
        <v>361196</v>
      </c>
      <c r="K21" s="38"/>
    </row>
    <row r="22" spans="1:11" ht="24" customHeight="1">
      <c r="A22" s="31" t="s">
        <v>18</v>
      </c>
      <c r="B22" s="35"/>
      <c r="C22" s="39">
        <v>34</v>
      </c>
      <c r="E22" s="5">
        <v>4088</v>
      </c>
      <c r="F22" s="10"/>
      <c r="G22" s="5">
        <v>4970</v>
      </c>
      <c r="K22" s="38"/>
    </row>
    <row r="23" spans="1:11" ht="24" customHeight="1">
      <c r="A23" s="31" t="s">
        <v>17</v>
      </c>
      <c r="B23" s="35"/>
      <c r="C23" s="39"/>
      <c r="E23" s="5">
        <v>166115</v>
      </c>
      <c r="F23" s="10"/>
      <c r="G23" s="5">
        <v>147963</v>
      </c>
      <c r="K23" s="38"/>
    </row>
    <row r="24" spans="1:11" ht="24" customHeight="1">
      <c r="A24" s="31" t="s">
        <v>86</v>
      </c>
      <c r="B24" s="35"/>
      <c r="C24" s="39"/>
      <c r="E24" s="5">
        <v>87105</v>
      </c>
      <c r="F24" s="10"/>
      <c r="G24" s="5">
        <v>60327</v>
      </c>
      <c r="K24" s="38"/>
    </row>
    <row r="25" spans="1:11" ht="24" customHeight="1">
      <c r="A25" s="31" t="s">
        <v>77</v>
      </c>
      <c r="B25" s="35"/>
      <c r="C25" s="39"/>
      <c r="E25" s="5">
        <v>37110</v>
      </c>
      <c r="F25" s="10"/>
      <c r="G25" s="5">
        <v>30346</v>
      </c>
      <c r="K25" s="38"/>
    </row>
    <row r="26" spans="1:11" ht="24" customHeight="1">
      <c r="A26" s="31" t="s">
        <v>45</v>
      </c>
      <c r="B26" s="35"/>
      <c r="C26" s="39"/>
      <c r="E26" s="5">
        <v>29858</v>
      </c>
      <c r="F26" s="10"/>
      <c r="G26" s="5">
        <v>27779</v>
      </c>
      <c r="K26" s="38"/>
    </row>
    <row r="27" spans="1:11" ht="24" customHeight="1">
      <c r="A27" s="31" t="s">
        <v>100</v>
      </c>
      <c r="B27" s="35"/>
      <c r="C27" s="39"/>
      <c r="E27" s="5">
        <v>86729</v>
      </c>
      <c r="F27" s="10"/>
      <c r="G27" s="5">
        <v>79364</v>
      </c>
      <c r="K27" s="38"/>
    </row>
    <row r="28" spans="1:11" ht="24" customHeight="1">
      <c r="A28" s="31" t="s">
        <v>19</v>
      </c>
      <c r="B28" s="35"/>
      <c r="C28" s="39"/>
      <c r="E28" s="4">
        <v>35933</v>
      </c>
      <c r="F28" s="10"/>
      <c r="G28" s="4">
        <v>38417</v>
      </c>
      <c r="K28" s="38"/>
    </row>
    <row r="29" spans="1:11" ht="24" customHeight="1">
      <c r="A29" s="26" t="s">
        <v>35</v>
      </c>
      <c r="B29" s="35"/>
      <c r="C29" s="39"/>
      <c r="E29" s="2">
        <f>SUM(E21:E28)</f>
        <v>860074</v>
      </c>
      <c r="F29" s="10"/>
      <c r="G29" s="2">
        <f>SUM(G21:G28)</f>
        <v>750362</v>
      </c>
      <c r="K29" s="38"/>
    </row>
    <row r="30" spans="1:11" ht="24" customHeight="1">
      <c r="A30" s="26" t="s">
        <v>123</v>
      </c>
      <c r="B30" s="35"/>
      <c r="C30" s="39">
        <v>35</v>
      </c>
      <c r="E30" s="61">
        <v>537921</v>
      </c>
      <c r="F30" s="10"/>
      <c r="G30" s="61">
        <v>820659</v>
      </c>
      <c r="K30" s="38"/>
    </row>
    <row r="31" spans="1:11" ht="24" customHeight="1">
      <c r="A31" s="26" t="s">
        <v>101</v>
      </c>
      <c r="B31" s="35"/>
      <c r="C31" s="39"/>
      <c r="E31" s="60">
        <f>E19-E29-E30</f>
        <v>517179</v>
      </c>
      <c r="F31" s="62"/>
      <c r="G31" s="60">
        <f>G19-G29-G30</f>
        <v>112511</v>
      </c>
      <c r="K31" s="38"/>
    </row>
    <row r="32" spans="1:11" ht="24" customHeight="1">
      <c r="A32" s="31" t="s">
        <v>102</v>
      </c>
      <c r="B32" s="35"/>
      <c r="C32" s="40">
        <v>15.2</v>
      </c>
      <c r="E32" s="9">
        <v>-100089</v>
      </c>
      <c r="F32" s="2"/>
      <c r="G32" s="9">
        <v>-12330</v>
      </c>
      <c r="K32" s="38"/>
    </row>
    <row r="33" spans="1:11" ht="24" customHeight="1">
      <c r="A33" s="26" t="s">
        <v>165</v>
      </c>
      <c r="B33" s="35"/>
      <c r="C33" s="39"/>
      <c r="E33" s="11">
        <f>SUM(E31:E32)</f>
        <v>417090</v>
      </c>
      <c r="F33" s="10"/>
      <c r="G33" s="11">
        <f>SUM(G31:G32)</f>
        <v>100181</v>
      </c>
    </row>
    <row r="34" spans="1:11" ht="24" customHeight="1">
      <c r="A34" s="35"/>
      <c r="B34" s="35"/>
      <c r="C34" s="40"/>
      <c r="E34" s="16"/>
      <c r="F34" s="16"/>
      <c r="G34" s="16"/>
    </row>
    <row r="35" spans="1:11" ht="24" customHeight="1">
      <c r="A35" s="35" t="s">
        <v>1</v>
      </c>
      <c r="B35" s="35"/>
      <c r="C35" s="40"/>
      <c r="E35" s="10"/>
      <c r="F35" s="10"/>
      <c r="G35" s="10"/>
    </row>
    <row r="36" spans="1:11" ht="24" customHeight="1">
      <c r="A36" s="35"/>
      <c r="B36" s="35"/>
      <c r="C36" s="40"/>
      <c r="E36" s="10"/>
      <c r="F36" s="10"/>
      <c r="G36" s="10"/>
    </row>
    <row r="37" spans="1:11" ht="24" customHeight="1">
      <c r="A37" s="26"/>
      <c r="B37" s="27"/>
      <c r="C37" s="28"/>
      <c r="D37" s="28"/>
      <c r="E37" s="29"/>
      <c r="F37" s="28"/>
      <c r="G37" s="49" t="s">
        <v>163</v>
      </c>
    </row>
    <row r="38" spans="1:11" ht="24" customHeight="1">
      <c r="A38" s="26" t="s">
        <v>83</v>
      </c>
      <c r="B38" s="27"/>
      <c r="C38" s="28"/>
      <c r="D38" s="28"/>
      <c r="E38" s="29"/>
      <c r="F38" s="28"/>
      <c r="G38" s="49"/>
    </row>
    <row r="39" spans="1:11" ht="24" customHeight="1">
      <c r="A39" s="26" t="s">
        <v>68</v>
      </c>
      <c r="B39" s="28"/>
      <c r="C39" s="28"/>
      <c r="D39" s="28"/>
      <c r="E39" s="29"/>
      <c r="F39" s="28"/>
      <c r="G39" s="29"/>
    </row>
    <row r="40" spans="1:11" ht="24" customHeight="1">
      <c r="A40" s="26" t="s">
        <v>169</v>
      </c>
      <c r="B40" s="28"/>
      <c r="C40" s="28"/>
      <c r="D40" s="28"/>
      <c r="E40" s="29"/>
      <c r="F40" s="28"/>
      <c r="G40" s="29"/>
    </row>
    <row r="41" spans="1:11" ht="24" customHeight="1">
      <c r="E41" s="32"/>
      <c r="G41" s="32" t="s">
        <v>60</v>
      </c>
      <c r="K41" s="38"/>
    </row>
    <row r="42" spans="1:11" ht="24" customHeight="1">
      <c r="C42" s="33" t="s">
        <v>0</v>
      </c>
      <c r="E42" s="34">
        <v>2023</v>
      </c>
      <c r="G42" s="34">
        <v>2022</v>
      </c>
    </row>
    <row r="43" spans="1:11" ht="24" customHeight="1">
      <c r="A43" s="26" t="s">
        <v>76</v>
      </c>
      <c r="C43" s="39"/>
      <c r="E43" s="2"/>
      <c r="F43" s="10"/>
      <c r="G43" s="2"/>
      <c r="K43" s="38"/>
    </row>
    <row r="44" spans="1:11" ht="24" customHeight="1">
      <c r="A44" s="31" t="s">
        <v>92</v>
      </c>
      <c r="C44" s="37"/>
      <c r="E44" s="2"/>
      <c r="F44" s="10"/>
      <c r="G44" s="2"/>
      <c r="K44" s="38"/>
    </row>
    <row r="45" spans="1:11" ht="24" customHeight="1">
      <c r="A45" s="31" t="s">
        <v>155</v>
      </c>
      <c r="C45" s="37"/>
      <c r="E45" s="2"/>
      <c r="F45" s="10"/>
      <c r="G45" s="2"/>
    </row>
    <row r="46" spans="1:11" ht="24" customHeight="1">
      <c r="A46" s="31" t="s">
        <v>89</v>
      </c>
      <c r="C46" s="37"/>
      <c r="E46" s="2">
        <v>-219406</v>
      </c>
      <c r="F46" s="10"/>
      <c r="G46" s="60">
        <v>-803867</v>
      </c>
    </row>
    <row r="47" spans="1:11" ht="24" customHeight="1">
      <c r="A47" s="31" t="s">
        <v>134</v>
      </c>
      <c r="C47" s="37"/>
      <c r="E47" s="2"/>
      <c r="F47" s="10"/>
      <c r="G47" s="60"/>
      <c r="K47" s="38"/>
    </row>
    <row r="48" spans="1:11" ht="24" customHeight="1">
      <c r="A48" s="31" t="s">
        <v>103</v>
      </c>
      <c r="E48" s="9">
        <v>43882</v>
      </c>
      <c r="F48" s="10"/>
      <c r="G48" s="61">
        <v>160773</v>
      </c>
    </row>
    <row r="49" spans="1:11" ht="24" customHeight="1">
      <c r="A49" s="31" t="s">
        <v>104</v>
      </c>
      <c r="C49" s="37"/>
      <c r="E49" s="17">
        <f>SUM(E45:E48)</f>
        <v>-175524</v>
      </c>
      <c r="F49" s="10"/>
      <c r="G49" s="17">
        <f>SUM(G45:G48)</f>
        <v>-643094</v>
      </c>
      <c r="K49" s="38"/>
    </row>
    <row r="50" spans="1:11" ht="24" customHeight="1">
      <c r="A50" s="31" t="s">
        <v>93</v>
      </c>
      <c r="C50" s="37"/>
      <c r="E50" s="10"/>
      <c r="F50" s="10"/>
      <c r="G50" s="10"/>
      <c r="K50" s="38"/>
    </row>
    <row r="51" spans="1:11" ht="24" customHeight="1">
      <c r="A51" s="31" t="s">
        <v>154</v>
      </c>
      <c r="C51" s="37"/>
      <c r="E51" s="10"/>
      <c r="F51" s="10"/>
      <c r="G51" s="10"/>
      <c r="K51" s="38"/>
    </row>
    <row r="52" spans="1:11" ht="24" customHeight="1">
      <c r="A52" s="31" t="s">
        <v>121</v>
      </c>
      <c r="C52" s="37"/>
      <c r="E52" s="2">
        <v>-323521</v>
      </c>
      <c r="F52" s="10"/>
      <c r="G52" s="60">
        <v>-308880</v>
      </c>
      <c r="K52" s="38"/>
    </row>
    <row r="53" spans="1:11" ht="24" customHeight="1">
      <c r="A53" s="31" t="s">
        <v>166</v>
      </c>
      <c r="C53" s="37"/>
      <c r="E53" s="2">
        <v>0</v>
      </c>
      <c r="F53" s="10"/>
      <c r="G53" s="60">
        <v>18266</v>
      </c>
      <c r="K53" s="38"/>
    </row>
    <row r="54" spans="1:11" ht="24" customHeight="1">
      <c r="A54" s="31" t="s">
        <v>134</v>
      </c>
      <c r="C54" s="37"/>
      <c r="E54" s="2"/>
      <c r="F54" s="10"/>
      <c r="G54" s="60"/>
      <c r="K54" s="38"/>
    </row>
    <row r="55" spans="1:11" ht="24" customHeight="1">
      <c r="A55" s="31" t="s">
        <v>105</v>
      </c>
      <c r="C55" s="37"/>
      <c r="E55" s="9">
        <v>64704</v>
      </c>
      <c r="F55" s="10"/>
      <c r="G55" s="61">
        <v>58122</v>
      </c>
    </row>
    <row r="56" spans="1:11" ht="24" customHeight="1">
      <c r="A56" s="31" t="s">
        <v>90</v>
      </c>
      <c r="C56" s="37"/>
      <c r="E56" s="18">
        <f>SUM(E52:E55)</f>
        <v>-258817</v>
      </c>
      <c r="F56" s="10"/>
      <c r="G56" s="18">
        <f>SUM(G52:G55)</f>
        <v>-232492</v>
      </c>
    </row>
    <row r="57" spans="1:11" ht="24" customHeight="1">
      <c r="A57" s="26" t="s">
        <v>185</v>
      </c>
      <c r="E57" s="11">
        <f>SUM(E56,E49)</f>
        <v>-434341</v>
      </c>
      <c r="F57" s="10"/>
      <c r="G57" s="11">
        <f>SUM(G56,G49)</f>
        <v>-875586</v>
      </c>
      <c r="K57" s="38"/>
    </row>
    <row r="58" spans="1:11" ht="24" customHeight="1" thickBot="1">
      <c r="A58" s="26" t="s">
        <v>167</v>
      </c>
      <c r="B58" s="35"/>
      <c r="C58" s="63"/>
      <c r="E58" s="6">
        <f>E57+E33</f>
        <v>-17251</v>
      </c>
      <c r="F58" s="10"/>
      <c r="G58" s="6">
        <f>G57+G33</f>
        <v>-775405</v>
      </c>
    </row>
    <row r="59" spans="1:11" ht="24" customHeight="1" thickTop="1">
      <c r="A59" s="26"/>
      <c r="B59" s="35"/>
      <c r="E59" s="20">
        <f>E58-E57-E33</f>
        <v>0</v>
      </c>
      <c r="F59" s="8"/>
      <c r="G59" s="20">
        <f>G58-G57-G33</f>
        <v>0</v>
      </c>
    </row>
    <row r="60" spans="1:11" ht="24" customHeight="1">
      <c r="A60" s="26" t="s">
        <v>84</v>
      </c>
      <c r="B60" s="35"/>
      <c r="C60" s="39">
        <v>36</v>
      </c>
      <c r="E60" s="2"/>
      <c r="F60" s="8"/>
      <c r="G60" s="2"/>
    </row>
    <row r="61" spans="1:11" ht="24" customHeight="1">
      <c r="A61" s="31" t="s">
        <v>87</v>
      </c>
      <c r="B61" s="35"/>
      <c r="E61" s="2"/>
      <c r="F61" s="8"/>
      <c r="G61" s="2"/>
    </row>
    <row r="62" spans="1:11" ht="24" customHeight="1" thickBot="1">
      <c r="A62" s="31" t="s">
        <v>168</v>
      </c>
      <c r="B62" s="35"/>
      <c r="E62" s="24">
        <v>0.21</v>
      </c>
      <c r="F62" s="25"/>
      <c r="G62" s="24">
        <v>0.05</v>
      </c>
    </row>
    <row r="63" spans="1:11" ht="24" customHeight="1" thickTop="1">
      <c r="B63" s="35"/>
      <c r="C63" s="39"/>
      <c r="E63" s="19"/>
      <c r="F63" s="19"/>
      <c r="G63" s="19"/>
    </row>
    <row r="64" spans="1:11" ht="24" customHeight="1">
      <c r="A64" s="35" t="s">
        <v>1</v>
      </c>
      <c r="B64" s="35"/>
      <c r="C64" s="55"/>
      <c r="E64" s="31"/>
      <c r="G64" s="31"/>
    </row>
    <row r="65" spans="1:7" ht="24" customHeight="1">
      <c r="C65" s="55"/>
    </row>
    <row r="66" spans="1:7" ht="24" customHeight="1">
      <c r="C66" s="55"/>
    </row>
    <row r="67" spans="1:7" ht="24" customHeight="1">
      <c r="A67" s="48"/>
    </row>
    <row r="69" spans="1:7" ht="24" customHeight="1">
      <c r="B69" s="31" t="s">
        <v>8</v>
      </c>
    </row>
    <row r="70" spans="1:7" ht="24" customHeight="1">
      <c r="A70" s="48"/>
    </row>
    <row r="72" spans="1:7" ht="24" customHeight="1">
      <c r="A72" s="26" t="s">
        <v>83</v>
      </c>
      <c r="B72" s="27"/>
      <c r="C72" s="28"/>
      <c r="D72" s="28"/>
      <c r="E72" s="29"/>
      <c r="F72" s="28"/>
      <c r="G72" s="49"/>
    </row>
    <row r="73" spans="1:7" ht="24" customHeight="1">
      <c r="A73" s="26" t="s">
        <v>67</v>
      </c>
      <c r="B73" s="28"/>
      <c r="C73" s="28"/>
      <c r="D73" s="28"/>
      <c r="E73" s="29"/>
      <c r="F73" s="28"/>
      <c r="G73" s="29"/>
    </row>
    <row r="74" spans="1:7" ht="24" customHeight="1">
      <c r="A74" s="26" t="s">
        <v>170</v>
      </c>
      <c r="B74" s="28"/>
      <c r="C74" s="28"/>
      <c r="D74" s="28"/>
      <c r="E74" s="29"/>
      <c r="F74" s="28"/>
      <c r="G74" s="29"/>
    </row>
    <row r="75" spans="1:7" ht="24" customHeight="1">
      <c r="E75" s="32"/>
      <c r="G75" s="32" t="s">
        <v>60</v>
      </c>
    </row>
    <row r="76" spans="1:7" ht="24" customHeight="1">
      <c r="C76" s="33" t="s">
        <v>0</v>
      </c>
      <c r="E76" s="34">
        <v>2023</v>
      </c>
      <c r="G76" s="34">
        <v>2022</v>
      </c>
    </row>
    <row r="77" spans="1:7" ht="24" customHeight="1">
      <c r="A77" s="26" t="s">
        <v>49</v>
      </c>
      <c r="C77" s="39"/>
      <c r="E77" s="59"/>
      <c r="G77" s="44"/>
    </row>
    <row r="78" spans="1:7" ht="24" customHeight="1">
      <c r="A78" s="31" t="s">
        <v>40</v>
      </c>
      <c r="B78" s="35"/>
      <c r="C78" s="39">
        <v>29</v>
      </c>
      <c r="E78" s="1">
        <v>5502562</v>
      </c>
      <c r="F78" s="2"/>
      <c r="G78" s="64">
        <v>4057787</v>
      </c>
    </row>
    <row r="79" spans="1:7" ht="24" customHeight="1">
      <c r="A79" s="31" t="s">
        <v>20</v>
      </c>
      <c r="B79" s="35"/>
      <c r="C79" s="39">
        <v>30</v>
      </c>
      <c r="E79" s="4">
        <v>-2059353</v>
      </c>
      <c r="F79" s="2"/>
      <c r="G79" s="65">
        <v>-1075957</v>
      </c>
    </row>
    <row r="80" spans="1:7" ht="24" customHeight="1">
      <c r="A80" s="26" t="s">
        <v>32</v>
      </c>
      <c r="B80" s="35"/>
      <c r="C80" s="39"/>
      <c r="E80" s="2">
        <f>SUM(E78:E79)</f>
        <v>3443209</v>
      </c>
      <c r="F80" s="10"/>
      <c r="G80" s="2">
        <f>SUM(G78:G79)</f>
        <v>2981830</v>
      </c>
    </row>
    <row r="81" spans="1:7" ht="24" customHeight="1">
      <c r="A81" s="35" t="s">
        <v>41</v>
      </c>
      <c r="B81" s="35"/>
      <c r="C81" s="39">
        <v>31</v>
      </c>
      <c r="E81" s="1">
        <v>183860</v>
      </c>
      <c r="F81" s="2"/>
      <c r="G81" s="64">
        <v>169675</v>
      </c>
    </row>
    <row r="82" spans="1:7" ht="24" customHeight="1">
      <c r="A82" s="35" t="s">
        <v>33</v>
      </c>
      <c r="B82" s="35"/>
      <c r="C82" s="39">
        <v>31</v>
      </c>
      <c r="E82" s="4">
        <v>-60628</v>
      </c>
      <c r="F82" s="2"/>
      <c r="G82" s="65">
        <v>-33189</v>
      </c>
    </row>
    <row r="83" spans="1:7" ht="24" customHeight="1">
      <c r="A83" s="26" t="s">
        <v>44</v>
      </c>
      <c r="B83" s="35"/>
      <c r="C83" s="39"/>
      <c r="E83" s="2">
        <f>SUM(E81:E82)</f>
        <v>123232</v>
      </c>
      <c r="F83" s="10"/>
      <c r="G83" s="2">
        <f>SUM(G81:G82)</f>
        <v>136486</v>
      </c>
    </row>
    <row r="84" spans="1:7" ht="24" customHeight="1">
      <c r="A84" s="35" t="s">
        <v>164</v>
      </c>
      <c r="B84" s="35"/>
      <c r="C84" s="39"/>
      <c r="E84" s="31"/>
      <c r="G84" s="31"/>
    </row>
    <row r="85" spans="1:7" ht="24" customHeight="1">
      <c r="A85" s="46" t="s">
        <v>120</v>
      </c>
      <c r="B85" s="35"/>
      <c r="C85" s="39">
        <v>32</v>
      </c>
      <c r="E85" s="2">
        <v>6781</v>
      </c>
      <c r="F85" s="10"/>
      <c r="G85" s="60">
        <v>-27729</v>
      </c>
    </row>
    <row r="86" spans="1:7" ht="24" customHeight="1">
      <c r="A86" s="31" t="s">
        <v>71</v>
      </c>
      <c r="B86" s="35"/>
      <c r="C86" s="39">
        <v>33</v>
      </c>
      <c r="E86" s="2">
        <v>10856</v>
      </c>
      <c r="F86" s="2"/>
      <c r="G86" s="60">
        <v>0</v>
      </c>
    </row>
    <row r="87" spans="1:7" ht="24" customHeight="1">
      <c r="A87" s="31" t="s">
        <v>47</v>
      </c>
      <c r="B87" s="35"/>
      <c r="C87" s="39"/>
      <c r="E87" s="2">
        <v>225583</v>
      </c>
      <c r="F87" s="2"/>
      <c r="G87" s="60">
        <v>213153</v>
      </c>
    </row>
    <row r="88" spans="1:7" ht="24" customHeight="1">
      <c r="A88" s="31" t="s">
        <v>42</v>
      </c>
      <c r="B88" s="35"/>
      <c r="C88" s="39"/>
      <c r="E88" s="60">
        <v>30778</v>
      </c>
      <c r="F88" s="2"/>
      <c r="G88" s="60">
        <v>11461</v>
      </c>
    </row>
    <row r="89" spans="1:7" ht="24" customHeight="1">
      <c r="A89" s="26" t="s">
        <v>43</v>
      </c>
      <c r="B89" s="35"/>
      <c r="C89" s="39"/>
      <c r="E89" s="11">
        <f>SUM(E80,E83:E88)</f>
        <v>3840439</v>
      </c>
      <c r="F89" s="10"/>
      <c r="G89" s="11">
        <f>SUM(G80,G83:G88)</f>
        <v>3315201</v>
      </c>
    </row>
    <row r="90" spans="1:7" ht="24" customHeight="1">
      <c r="A90" s="26" t="s">
        <v>34</v>
      </c>
      <c r="B90" s="35"/>
      <c r="C90" s="39"/>
      <c r="E90" s="2"/>
      <c r="F90" s="10"/>
      <c r="G90" s="2"/>
    </row>
    <row r="91" spans="1:7" ht="24" customHeight="1">
      <c r="A91" s="31" t="s">
        <v>94</v>
      </c>
      <c r="B91" s="35"/>
      <c r="C91" s="39"/>
      <c r="E91" s="1">
        <v>788392</v>
      </c>
      <c r="F91" s="10"/>
      <c r="G91" s="64">
        <v>719806</v>
      </c>
    </row>
    <row r="92" spans="1:7" ht="24" customHeight="1">
      <c r="A92" s="31" t="s">
        <v>18</v>
      </c>
      <c r="B92" s="35"/>
      <c r="C92" s="39">
        <v>34</v>
      </c>
      <c r="E92" s="5">
        <v>6513</v>
      </c>
      <c r="F92" s="10"/>
      <c r="G92" s="66">
        <v>7812</v>
      </c>
    </row>
    <row r="93" spans="1:7" ht="24" customHeight="1">
      <c r="A93" s="31" t="s">
        <v>17</v>
      </c>
      <c r="B93" s="35"/>
      <c r="C93" s="39"/>
      <c r="E93" s="5">
        <v>331476</v>
      </c>
      <c r="F93" s="10"/>
      <c r="G93" s="66">
        <v>295276</v>
      </c>
    </row>
    <row r="94" spans="1:7" ht="24" customHeight="1">
      <c r="A94" s="31" t="s">
        <v>86</v>
      </c>
      <c r="B94" s="35"/>
      <c r="C94" s="39"/>
      <c r="E94" s="5">
        <v>171639</v>
      </c>
      <c r="F94" s="10"/>
      <c r="G94" s="66">
        <v>117633</v>
      </c>
    </row>
    <row r="95" spans="1:7" ht="24" customHeight="1">
      <c r="A95" s="31" t="s">
        <v>77</v>
      </c>
      <c r="B95" s="35"/>
      <c r="C95" s="39"/>
      <c r="E95" s="5">
        <v>72506</v>
      </c>
      <c r="F95" s="10"/>
      <c r="G95" s="66">
        <v>50989</v>
      </c>
    </row>
    <row r="96" spans="1:7" ht="24" customHeight="1">
      <c r="A96" s="31" t="s">
        <v>45</v>
      </c>
      <c r="B96" s="35"/>
      <c r="C96" s="39">
        <v>14</v>
      </c>
      <c r="E96" s="5">
        <v>59538</v>
      </c>
      <c r="F96" s="10"/>
      <c r="G96" s="66">
        <v>55166</v>
      </c>
    </row>
    <row r="97" spans="1:7" ht="24" customHeight="1">
      <c r="A97" s="31" t="s">
        <v>100</v>
      </c>
      <c r="B97" s="35"/>
      <c r="C97" s="39"/>
      <c r="E97" s="5">
        <v>167817</v>
      </c>
      <c r="F97" s="10"/>
      <c r="G97" s="66">
        <v>155891</v>
      </c>
    </row>
    <row r="98" spans="1:7" ht="24" customHeight="1">
      <c r="A98" s="31" t="s">
        <v>19</v>
      </c>
      <c r="B98" s="35"/>
      <c r="C98" s="39"/>
      <c r="E98" s="4">
        <v>68992</v>
      </c>
      <c r="F98" s="10"/>
      <c r="G98" s="65">
        <v>70084</v>
      </c>
    </row>
    <row r="99" spans="1:7" ht="24" customHeight="1">
      <c r="A99" s="26" t="s">
        <v>35</v>
      </c>
      <c r="B99" s="35"/>
      <c r="C99" s="39"/>
      <c r="E99" s="2">
        <f>SUM(E91:E98)</f>
        <v>1666873</v>
      </c>
      <c r="F99" s="10"/>
      <c r="G99" s="2">
        <f>SUM(G91:G98)</f>
        <v>1472657</v>
      </c>
    </row>
    <row r="100" spans="1:7" ht="24" customHeight="1">
      <c r="A100" s="26" t="s">
        <v>123</v>
      </c>
      <c r="B100" s="35"/>
      <c r="C100" s="39">
        <v>35</v>
      </c>
      <c r="E100" s="61">
        <v>1010711</v>
      </c>
      <c r="F100" s="10"/>
      <c r="G100" s="61">
        <v>1329927</v>
      </c>
    </row>
    <row r="101" spans="1:7" ht="24" customHeight="1">
      <c r="A101" s="26" t="s">
        <v>101</v>
      </c>
      <c r="B101" s="35"/>
      <c r="C101" s="39"/>
      <c r="E101" s="60">
        <f>E89-E99-E100</f>
        <v>1162855</v>
      </c>
      <c r="F101" s="62"/>
      <c r="G101" s="60">
        <f>G89-G99-G100</f>
        <v>512617</v>
      </c>
    </row>
    <row r="102" spans="1:7" ht="24" customHeight="1">
      <c r="A102" s="31" t="s">
        <v>102</v>
      </c>
      <c r="B102" s="35"/>
      <c r="C102" s="40">
        <v>15.2</v>
      </c>
      <c r="E102" s="9">
        <v>-219282</v>
      </c>
      <c r="F102" s="2"/>
      <c r="G102" s="61">
        <v>-81835</v>
      </c>
    </row>
    <row r="103" spans="1:7" ht="24" customHeight="1">
      <c r="A103" s="26" t="s">
        <v>165</v>
      </c>
      <c r="B103" s="35"/>
      <c r="C103" s="39"/>
      <c r="E103" s="11">
        <f>SUM(E101:E102)</f>
        <v>943573</v>
      </c>
      <c r="F103" s="10"/>
      <c r="G103" s="11">
        <f>SUM(G101:G102)</f>
        <v>430782</v>
      </c>
    </row>
    <row r="104" spans="1:7" ht="24" customHeight="1">
      <c r="A104" s="35"/>
      <c r="B104" s="35"/>
      <c r="C104" s="40"/>
      <c r="E104" s="16"/>
      <c r="F104" s="16"/>
      <c r="G104" s="16"/>
    </row>
    <row r="105" spans="1:7" ht="24" customHeight="1">
      <c r="A105" s="35" t="s">
        <v>1</v>
      </c>
      <c r="B105" s="35"/>
      <c r="C105" s="40"/>
      <c r="E105" s="10"/>
      <c r="F105" s="10"/>
      <c r="G105" s="10"/>
    </row>
    <row r="106" spans="1:7" ht="24" customHeight="1">
      <c r="A106" s="35"/>
      <c r="B106" s="35"/>
      <c r="C106" s="40"/>
      <c r="E106" s="10"/>
      <c r="F106" s="10"/>
      <c r="G106" s="10"/>
    </row>
    <row r="107" spans="1:7" ht="24" customHeight="1">
      <c r="A107" s="35"/>
      <c r="B107" s="35"/>
      <c r="C107" s="40"/>
      <c r="E107" s="10"/>
      <c r="F107" s="10"/>
      <c r="G107" s="10"/>
    </row>
    <row r="108" spans="1:7" ht="24" customHeight="1">
      <c r="A108" s="26" t="s">
        <v>83</v>
      </c>
      <c r="B108" s="27"/>
      <c r="C108" s="28"/>
      <c r="D108" s="28"/>
      <c r="E108" s="29"/>
      <c r="F108" s="28"/>
      <c r="G108" s="49"/>
    </row>
    <row r="109" spans="1:7" ht="24" customHeight="1">
      <c r="A109" s="26" t="s">
        <v>68</v>
      </c>
      <c r="B109" s="28"/>
      <c r="C109" s="28"/>
      <c r="D109" s="28"/>
      <c r="E109" s="29"/>
      <c r="F109" s="28"/>
      <c r="G109" s="29"/>
    </row>
    <row r="110" spans="1:7" ht="24" customHeight="1">
      <c r="A110" s="26" t="s">
        <v>170</v>
      </c>
      <c r="B110" s="28"/>
      <c r="C110" s="28"/>
      <c r="D110" s="28"/>
      <c r="E110" s="29"/>
      <c r="F110" s="28"/>
      <c r="G110" s="29"/>
    </row>
    <row r="111" spans="1:7" ht="24" customHeight="1">
      <c r="E111" s="32"/>
      <c r="G111" s="32" t="s">
        <v>60</v>
      </c>
    </row>
    <row r="112" spans="1:7" ht="24" customHeight="1">
      <c r="C112" s="33" t="s">
        <v>0</v>
      </c>
      <c r="E112" s="34">
        <v>2023</v>
      </c>
      <c r="G112" s="34">
        <v>2022</v>
      </c>
    </row>
    <row r="113" spans="1:7" ht="24" customHeight="1">
      <c r="A113" s="26" t="s">
        <v>76</v>
      </c>
      <c r="C113" s="39"/>
      <c r="E113" s="2"/>
      <c r="F113" s="10"/>
      <c r="G113" s="2"/>
    </row>
    <row r="114" spans="1:7" ht="24" customHeight="1">
      <c r="A114" s="31" t="s">
        <v>92</v>
      </c>
      <c r="C114" s="37"/>
      <c r="E114" s="2"/>
      <c r="F114" s="10"/>
      <c r="G114" s="2"/>
    </row>
    <row r="115" spans="1:7" ht="24" customHeight="1">
      <c r="A115" s="31" t="s">
        <v>155</v>
      </c>
      <c r="C115" s="37"/>
      <c r="E115" s="2"/>
      <c r="F115" s="10"/>
      <c r="G115" s="2"/>
    </row>
    <row r="116" spans="1:7" ht="24" customHeight="1">
      <c r="A116" s="31" t="s">
        <v>89</v>
      </c>
      <c r="C116" s="37"/>
      <c r="E116" s="2">
        <v>-15648</v>
      </c>
      <c r="F116" s="10"/>
      <c r="G116" s="60">
        <v>-1253756</v>
      </c>
    </row>
    <row r="117" spans="1:7" ht="24" customHeight="1">
      <c r="A117" s="31" t="s">
        <v>134</v>
      </c>
      <c r="C117" s="37"/>
      <c r="E117" s="2"/>
      <c r="F117" s="10"/>
      <c r="G117" s="60"/>
    </row>
    <row r="118" spans="1:7" ht="24" customHeight="1">
      <c r="A118" s="31" t="s">
        <v>103</v>
      </c>
      <c r="E118" s="9">
        <v>3130</v>
      </c>
      <c r="F118" s="10"/>
      <c r="G118" s="61">
        <v>250751</v>
      </c>
    </row>
    <row r="119" spans="1:7" ht="24" customHeight="1">
      <c r="A119" s="31" t="s">
        <v>104</v>
      </c>
      <c r="C119" s="37"/>
      <c r="E119" s="17">
        <f>SUM(E115:E118)</f>
        <v>-12518</v>
      </c>
      <c r="F119" s="10"/>
      <c r="G119" s="17">
        <f>SUM(G115:G118)</f>
        <v>-1003005</v>
      </c>
    </row>
    <row r="120" spans="1:7" ht="24" customHeight="1">
      <c r="A120" s="31" t="s">
        <v>93</v>
      </c>
      <c r="C120" s="37"/>
      <c r="E120" s="10"/>
      <c r="F120" s="10"/>
      <c r="G120" s="10"/>
    </row>
    <row r="121" spans="1:7" ht="24" customHeight="1">
      <c r="A121" s="31" t="s">
        <v>154</v>
      </c>
      <c r="C121" s="37"/>
      <c r="E121" s="10"/>
      <c r="F121" s="10"/>
      <c r="G121" s="10"/>
    </row>
    <row r="122" spans="1:7" ht="24" customHeight="1">
      <c r="A122" s="31" t="s">
        <v>121</v>
      </c>
      <c r="C122" s="37"/>
      <c r="E122" s="2">
        <v>-653547</v>
      </c>
      <c r="F122" s="10"/>
      <c r="G122" s="60">
        <v>-188226</v>
      </c>
    </row>
    <row r="123" spans="1:7" ht="24" customHeight="1">
      <c r="A123" s="31" t="s">
        <v>166</v>
      </c>
      <c r="C123" s="37"/>
      <c r="E123" s="2">
        <v>0</v>
      </c>
      <c r="F123" s="10"/>
      <c r="G123" s="60">
        <v>10594</v>
      </c>
    </row>
    <row r="124" spans="1:7" ht="24" customHeight="1">
      <c r="A124" s="31" t="s">
        <v>134</v>
      </c>
      <c r="C124" s="37"/>
      <c r="E124" s="2"/>
      <c r="F124" s="10"/>
      <c r="G124" s="60"/>
    </row>
    <row r="125" spans="1:7" ht="24" customHeight="1">
      <c r="A125" s="31" t="s">
        <v>105</v>
      </c>
      <c r="C125" s="37"/>
      <c r="E125" s="9">
        <v>130709</v>
      </c>
      <c r="F125" s="10"/>
      <c r="G125" s="61">
        <v>35526</v>
      </c>
    </row>
    <row r="126" spans="1:7" ht="24" customHeight="1">
      <c r="A126" s="31" t="s">
        <v>90</v>
      </c>
      <c r="C126" s="37"/>
      <c r="E126" s="18">
        <f>SUM(E122:E125)</f>
        <v>-522838</v>
      </c>
      <c r="F126" s="10"/>
      <c r="G126" s="18">
        <f>SUM(G122:G125)</f>
        <v>-142106</v>
      </c>
    </row>
    <row r="127" spans="1:7" ht="24" customHeight="1">
      <c r="A127" s="26" t="s">
        <v>185</v>
      </c>
      <c r="E127" s="11">
        <f>SUM(E126,E119)</f>
        <v>-535356</v>
      </c>
      <c r="F127" s="10"/>
      <c r="G127" s="11">
        <f>SUM(G126,G119)</f>
        <v>-1145111</v>
      </c>
    </row>
    <row r="128" spans="1:7" ht="24" customHeight="1" thickBot="1">
      <c r="A128" s="26" t="s">
        <v>167</v>
      </c>
      <c r="B128" s="35"/>
      <c r="C128" s="63"/>
      <c r="E128" s="6">
        <f>E127+E103</f>
        <v>408217</v>
      </c>
      <c r="F128" s="10"/>
      <c r="G128" s="6">
        <f>G127+G103</f>
        <v>-714329</v>
      </c>
    </row>
    <row r="129" spans="1:7" ht="24" customHeight="1" thickTop="1">
      <c r="A129" s="26"/>
      <c r="B129" s="35"/>
      <c r="E129" s="20">
        <f>E128-E127-E103</f>
        <v>0</v>
      </c>
      <c r="F129" s="8"/>
      <c r="G129" s="20">
        <f>G128-G127-G103</f>
        <v>0</v>
      </c>
    </row>
    <row r="130" spans="1:7" ht="24" customHeight="1">
      <c r="A130" s="26" t="s">
        <v>84</v>
      </c>
      <c r="B130" s="35"/>
      <c r="C130" s="39">
        <v>36</v>
      </c>
      <c r="E130" s="2"/>
      <c r="F130" s="8"/>
      <c r="G130" s="2"/>
    </row>
    <row r="131" spans="1:7" ht="24" customHeight="1">
      <c r="A131" s="31" t="s">
        <v>87</v>
      </c>
      <c r="B131" s="35"/>
      <c r="E131" s="2"/>
      <c r="F131" s="8"/>
      <c r="G131" s="2"/>
    </row>
    <row r="132" spans="1:7" ht="24" customHeight="1" thickBot="1">
      <c r="A132" s="31" t="s">
        <v>168</v>
      </c>
      <c r="B132" s="35"/>
      <c r="E132" s="24">
        <v>0.47</v>
      </c>
      <c r="F132" s="25"/>
      <c r="G132" s="24">
        <v>0.22</v>
      </c>
    </row>
    <row r="133" spans="1:7" ht="24" customHeight="1" thickTop="1">
      <c r="B133" s="35"/>
      <c r="C133" s="39"/>
      <c r="E133" s="19"/>
      <c r="F133" s="19"/>
      <c r="G133" s="19"/>
    </row>
    <row r="134" spans="1:7" ht="24" customHeight="1">
      <c r="A134" s="35" t="s">
        <v>1</v>
      </c>
      <c r="B134" s="35"/>
      <c r="C134" s="55"/>
      <c r="E134" s="31"/>
      <c r="G134" s="31"/>
    </row>
    <row r="135" spans="1:7" ht="24" customHeight="1">
      <c r="C135" s="55"/>
    </row>
    <row r="136" spans="1:7" ht="24" customHeight="1">
      <c r="C136" s="55"/>
    </row>
    <row r="137" spans="1:7" ht="24" customHeight="1">
      <c r="A137" s="48"/>
    </row>
    <row r="139" spans="1:7" ht="24" customHeight="1">
      <c r="B139" s="31" t="s">
        <v>8</v>
      </c>
    </row>
    <row r="140" spans="1:7" ht="24" customHeight="1">
      <c r="A140" s="48"/>
    </row>
  </sheetData>
  <printOptions gridLinesSet="0"/>
  <pageMargins left="0.86614173228346458" right="0.47244094488188981" top="0.9055118110236221" bottom="0" header="0.19685039370078741" footer="0.19685039370078741"/>
  <pageSetup paperSize="9" scale="80" orientation="portrait" r:id="rId1"/>
  <headerFooter alignWithMargins="0"/>
  <rowBreaks count="3" manualBreakCount="3">
    <brk id="36" max="7" man="1"/>
    <brk id="71" max="7" man="1"/>
    <brk id="107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8"/>
  <sheetViews>
    <sheetView showGridLines="0" view="pageBreakPreview" topLeftCell="A19" zoomScale="85" zoomScaleNormal="70" zoomScaleSheetLayoutView="85" workbookViewId="0">
      <selection activeCell="G36" sqref="G36"/>
    </sheetView>
  </sheetViews>
  <sheetFormatPr defaultColWidth="10.77734375" defaultRowHeight="24" customHeight="1"/>
  <cols>
    <col min="1" max="1" width="57.44140625" style="31" customWidth="1"/>
    <col min="2" max="2" width="1.44140625" style="31" customWidth="1"/>
    <col min="3" max="3" width="8" style="31" customWidth="1"/>
    <col min="4" max="4" width="1.77734375" style="43" customWidth="1"/>
    <col min="5" max="5" width="16.77734375" style="43" customWidth="1"/>
    <col min="6" max="6" width="1.77734375" style="31" customWidth="1"/>
    <col min="7" max="7" width="16.77734375" style="43" customWidth="1"/>
    <col min="8" max="8" width="1.77734375" style="31" customWidth="1"/>
    <col min="9" max="9" width="28.21875" style="43" customWidth="1"/>
    <col min="10" max="10" width="1.77734375" style="31" customWidth="1"/>
    <col min="11" max="11" width="16.77734375" style="43" customWidth="1"/>
    <col min="12" max="12" width="1.77734375" style="43" customWidth="1"/>
    <col min="13" max="13" width="16.77734375" style="43" customWidth="1"/>
    <col min="14" max="14" width="1.77734375" style="31" customWidth="1"/>
    <col min="15" max="15" width="17.77734375" style="31" customWidth="1"/>
    <col min="16" max="16" width="1.21875" style="31" customWidth="1"/>
    <col min="17" max="16384" width="10.77734375" style="31"/>
  </cols>
  <sheetData>
    <row r="1" spans="1:16" s="30" customFormat="1" ht="24" customHeight="1">
      <c r="A1" s="26" t="s">
        <v>83</v>
      </c>
      <c r="B1" s="27"/>
      <c r="C1" s="28"/>
      <c r="D1" s="29"/>
      <c r="E1" s="28"/>
      <c r="F1" s="29"/>
      <c r="G1" s="28"/>
      <c r="H1" s="29"/>
      <c r="O1" s="49"/>
    </row>
    <row r="2" spans="1:16" s="30" customFormat="1" ht="24" customHeight="1">
      <c r="A2" s="26" t="s">
        <v>133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6" s="30" customFormat="1" ht="24" customHeight="1">
      <c r="A3" s="26" t="s">
        <v>170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6" ht="24" customHeight="1">
      <c r="K4" s="31"/>
      <c r="L4" s="31"/>
      <c r="N4" s="43"/>
      <c r="O4" s="49" t="s">
        <v>31</v>
      </c>
      <c r="P4" s="43"/>
    </row>
    <row r="5" spans="1:16" ht="24" customHeight="1">
      <c r="D5" s="31"/>
      <c r="E5" s="31"/>
      <c r="F5" s="43"/>
      <c r="G5" s="36"/>
      <c r="H5" s="43"/>
      <c r="I5" s="36" t="s">
        <v>139</v>
      </c>
      <c r="K5" s="31"/>
      <c r="L5" s="31"/>
      <c r="M5" s="31"/>
      <c r="N5" s="49"/>
    </row>
    <row r="6" spans="1:16" ht="24" customHeight="1">
      <c r="D6" s="31"/>
      <c r="E6" s="31"/>
      <c r="F6" s="43"/>
      <c r="G6" s="36"/>
      <c r="H6" s="43"/>
      <c r="I6" s="36" t="s">
        <v>140</v>
      </c>
      <c r="K6" s="31"/>
      <c r="L6" s="31"/>
      <c r="M6" s="31"/>
      <c r="N6" s="49"/>
    </row>
    <row r="7" spans="1:16" ht="24" customHeight="1">
      <c r="D7" s="31"/>
      <c r="E7" s="31"/>
      <c r="F7" s="43"/>
      <c r="G7" s="36"/>
      <c r="H7" s="43"/>
      <c r="I7" s="54" t="s">
        <v>153</v>
      </c>
      <c r="K7" s="31"/>
      <c r="L7" s="31"/>
      <c r="M7" s="31"/>
      <c r="N7" s="49"/>
    </row>
    <row r="8" spans="1:16" ht="24" customHeight="1">
      <c r="D8" s="31"/>
      <c r="E8" s="36" t="s">
        <v>2</v>
      </c>
      <c r="F8" s="43"/>
      <c r="G8" s="36"/>
      <c r="H8" s="43"/>
      <c r="I8" s="36" t="s">
        <v>119</v>
      </c>
      <c r="K8" s="80" t="s">
        <v>28</v>
      </c>
      <c r="L8" s="80"/>
      <c r="M8" s="80"/>
      <c r="N8" s="49"/>
    </row>
    <row r="9" spans="1:16" s="44" customFormat="1" ht="24" customHeight="1">
      <c r="D9" s="45"/>
      <c r="E9" s="36" t="s">
        <v>4</v>
      </c>
      <c r="F9" s="36"/>
      <c r="G9" s="36"/>
      <c r="H9" s="36"/>
      <c r="I9" s="36" t="s">
        <v>106</v>
      </c>
      <c r="K9" s="36" t="s">
        <v>5</v>
      </c>
      <c r="L9" s="43"/>
      <c r="N9" s="36"/>
    </row>
    <row r="10" spans="1:16" s="44" customFormat="1" ht="24" customHeight="1">
      <c r="C10" s="52" t="s">
        <v>0</v>
      </c>
      <c r="E10" s="52" t="s">
        <v>6</v>
      </c>
      <c r="F10" s="36"/>
      <c r="G10" s="52" t="s">
        <v>98</v>
      </c>
      <c r="H10" s="36"/>
      <c r="I10" s="33" t="s">
        <v>95</v>
      </c>
      <c r="K10" s="52" t="s">
        <v>107</v>
      </c>
      <c r="M10" s="33" t="s">
        <v>7</v>
      </c>
      <c r="O10" s="52" t="s">
        <v>3</v>
      </c>
    </row>
    <row r="11" spans="1:16" s="44" customFormat="1" ht="24" customHeight="1">
      <c r="E11" s="36"/>
      <c r="F11" s="36"/>
      <c r="G11" s="36"/>
      <c r="H11" s="36"/>
      <c r="I11" s="36"/>
      <c r="K11" s="36"/>
      <c r="O11" s="36"/>
    </row>
    <row r="12" spans="1:16" s="44" customFormat="1" ht="24" customHeight="1">
      <c r="A12" s="26" t="s">
        <v>149</v>
      </c>
      <c r="E12" s="2">
        <v>20000000</v>
      </c>
      <c r="F12" s="12"/>
      <c r="G12" s="2">
        <v>10598915</v>
      </c>
      <c r="H12" s="12"/>
      <c r="I12" s="2">
        <v>-1457412</v>
      </c>
      <c r="J12" s="12"/>
      <c r="K12" s="2">
        <v>924300</v>
      </c>
      <c r="L12" s="12"/>
      <c r="M12" s="2">
        <v>5033236</v>
      </c>
      <c r="O12" s="8">
        <f>SUM(E12:M12)</f>
        <v>35099039</v>
      </c>
    </row>
    <row r="13" spans="1:16" s="44" customFormat="1" ht="24" customHeight="1">
      <c r="A13" s="31" t="s">
        <v>135</v>
      </c>
      <c r="C13" s="37"/>
      <c r="E13" s="2"/>
      <c r="F13" s="12"/>
      <c r="G13" s="2"/>
      <c r="H13" s="12"/>
      <c r="I13" s="2"/>
      <c r="J13" s="12"/>
      <c r="K13" s="2"/>
      <c r="L13" s="12"/>
      <c r="M13" s="2"/>
      <c r="O13" s="8"/>
    </row>
    <row r="14" spans="1:16" s="44" customFormat="1" ht="24" customHeight="1">
      <c r="A14" s="31" t="s">
        <v>171</v>
      </c>
      <c r="C14" s="37">
        <v>9.1</v>
      </c>
      <c r="E14" s="2">
        <v>0</v>
      </c>
      <c r="F14" s="12"/>
      <c r="G14" s="2">
        <v>0</v>
      </c>
      <c r="H14" s="12"/>
      <c r="I14" s="2">
        <v>-1592</v>
      </c>
      <c r="J14" s="12"/>
      <c r="K14" s="2">
        <v>0</v>
      </c>
      <c r="L14" s="12"/>
      <c r="M14" s="2">
        <v>1592</v>
      </c>
      <c r="O14" s="8">
        <f>SUM(E14:M14)</f>
        <v>0</v>
      </c>
    </row>
    <row r="15" spans="1:16" s="44" customFormat="1" ht="24" customHeight="1">
      <c r="A15" s="31" t="s">
        <v>182</v>
      </c>
      <c r="C15" s="37"/>
      <c r="E15" s="1">
        <v>0</v>
      </c>
      <c r="F15" s="12"/>
      <c r="G15" s="1">
        <v>0</v>
      </c>
      <c r="H15" s="12"/>
      <c r="I15" s="1">
        <v>0</v>
      </c>
      <c r="J15" s="12"/>
      <c r="K15" s="1">
        <v>0</v>
      </c>
      <c r="L15" s="12"/>
      <c r="M15" s="1">
        <v>430782</v>
      </c>
      <c r="N15" s="2"/>
      <c r="O15" s="1">
        <f>SUM(E15:M15)</f>
        <v>430782</v>
      </c>
    </row>
    <row r="16" spans="1:16" s="44" customFormat="1" ht="24" customHeight="1">
      <c r="A16" s="31" t="s">
        <v>172</v>
      </c>
      <c r="C16" s="37"/>
      <c r="E16" s="4">
        <v>0</v>
      </c>
      <c r="F16" s="12"/>
      <c r="G16" s="4">
        <v>0</v>
      </c>
      <c r="H16" s="12"/>
      <c r="I16" s="4">
        <v>-1153586</v>
      </c>
      <c r="J16" s="12"/>
      <c r="K16" s="4">
        <v>0</v>
      </c>
      <c r="L16" s="12"/>
      <c r="M16" s="4">
        <v>8475</v>
      </c>
      <c r="N16" s="2"/>
      <c r="O16" s="4">
        <f>SUM(E16:M16)</f>
        <v>-1145111</v>
      </c>
    </row>
    <row r="17" spans="1:16" s="44" customFormat="1" ht="24" customHeight="1">
      <c r="A17" s="31" t="s">
        <v>173</v>
      </c>
      <c r="C17" s="37"/>
      <c r="E17" s="2">
        <f>SUM(E15:E16)</f>
        <v>0</v>
      </c>
      <c r="F17" s="12"/>
      <c r="G17" s="2">
        <f>SUM(G15:G16)</f>
        <v>0</v>
      </c>
      <c r="H17" s="12"/>
      <c r="I17" s="2">
        <f>SUM(I15:I16)</f>
        <v>-1153586</v>
      </c>
      <c r="J17" s="12"/>
      <c r="K17" s="2">
        <f>SUM(K15:K16)</f>
        <v>0</v>
      </c>
      <c r="L17" s="12"/>
      <c r="M17" s="2">
        <f>SUM(M15:M16)</f>
        <v>439257</v>
      </c>
      <c r="N17" s="2"/>
      <c r="O17" s="2">
        <f>SUM(O15:O16)</f>
        <v>-714329</v>
      </c>
    </row>
    <row r="18" spans="1:16" s="44" customFormat="1" ht="24" customHeight="1" thickBot="1">
      <c r="A18" s="26" t="s">
        <v>174</v>
      </c>
      <c r="C18" s="37"/>
      <c r="E18" s="6">
        <f>SUM(E12,E14,E17)</f>
        <v>20000000</v>
      </c>
      <c r="F18" s="36"/>
      <c r="G18" s="6">
        <f>SUM(G12,G14,G17)</f>
        <v>10598915</v>
      </c>
      <c r="H18" s="36"/>
      <c r="I18" s="6">
        <f>SUM(I12,I14,I17)</f>
        <v>-2612590</v>
      </c>
      <c r="K18" s="6">
        <f>SUM(K12,K14,K17)</f>
        <v>924300</v>
      </c>
      <c r="M18" s="6">
        <f>SUM(M12,M14,M17)</f>
        <v>5474085</v>
      </c>
      <c r="O18" s="6">
        <f>SUM(O12,O14,O17)</f>
        <v>34384710</v>
      </c>
    </row>
    <row r="19" spans="1:16" ht="24" customHeight="1" thickTop="1">
      <c r="A19" s="26"/>
      <c r="C19" s="55"/>
      <c r="D19" s="31"/>
      <c r="E19" s="20"/>
      <c r="F19" s="21"/>
      <c r="G19" s="20"/>
      <c r="H19" s="21"/>
      <c r="I19" s="20"/>
      <c r="J19" s="21"/>
      <c r="K19" s="20"/>
      <c r="L19" s="21"/>
      <c r="M19" s="20"/>
      <c r="N19" s="20"/>
      <c r="O19" s="20"/>
      <c r="P19" s="56"/>
    </row>
    <row r="20" spans="1:16" s="44" customFormat="1" ht="24" customHeight="1">
      <c r="A20" s="26" t="s">
        <v>175</v>
      </c>
      <c r="C20" s="37"/>
      <c r="E20" s="2">
        <v>20000000</v>
      </c>
      <c r="F20" s="12"/>
      <c r="G20" s="2">
        <v>10598915</v>
      </c>
      <c r="H20" s="12"/>
      <c r="I20" s="2">
        <v>-2287852</v>
      </c>
      <c r="J20" s="12"/>
      <c r="K20" s="2">
        <v>979000</v>
      </c>
      <c r="L20" s="12"/>
      <c r="M20" s="2">
        <v>6039690</v>
      </c>
      <c r="O20" s="2">
        <f>SUM(E20:M20)</f>
        <v>35329753</v>
      </c>
    </row>
    <row r="21" spans="1:16" s="44" customFormat="1" ht="24" customHeight="1">
      <c r="A21" s="31" t="s">
        <v>179</v>
      </c>
      <c r="E21" s="1">
        <v>0</v>
      </c>
      <c r="F21" s="12"/>
      <c r="G21" s="1">
        <v>0</v>
      </c>
      <c r="H21" s="12"/>
      <c r="I21" s="1">
        <v>0</v>
      </c>
      <c r="J21" s="12"/>
      <c r="K21" s="1">
        <v>0</v>
      </c>
      <c r="L21" s="12"/>
      <c r="M21" s="1">
        <f>+PL!E103</f>
        <v>943573</v>
      </c>
      <c r="N21" s="2"/>
      <c r="O21" s="14">
        <f>SUM(E21:M21)</f>
        <v>943573</v>
      </c>
    </row>
    <row r="22" spans="1:16" s="44" customFormat="1" ht="24" customHeight="1">
      <c r="A22" s="31" t="s">
        <v>186</v>
      </c>
      <c r="E22" s="4">
        <v>0</v>
      </c>
      <c r="F22" s="12"/>
      <c r="G22" s="4">
        <v>0</v>
      </c>
      <c r="H22" s="12"/>
      <c r="I22" s="4">
        <f>+PL!E127-M22</f>
        <v>-535356</v>
      </c>
      <c r="J22" s="12"/>
      <c r="K22" s="4">
        <v>0</v>
      </c>
      <c r="L22" s="12"/>
      <c r="M22" s="4">
        <v>0</v>
      </c>
      <c r="N22" s="2"/>
      <c r="O22" s="15">
        <f>SUM(E22:M22)</f>
        <v>-535356</v>
      </c>
    </row>
    <row r="23" spans="1:16" s="44" customFormat="1" ht="24" customHeight="1">
      <c r="A23" s="31" t="s">
        <v>173</v>
      </c>
      <c r="E23" s="2">
        <f>SUM(E21:E22)</f>
        <v>0</v>
      </c>
      <c r="F23" s="12"/>
      <c r="G23" s="2">
        <f>SUM(G21:G22)</f>
        <v>0</v>
      </c>
      <c r="H23" s="12"/>
      <c r="I23" s="2">
        <f>SUM(I21:I22)</f>
        <v>-535356</v>
      </c>
      <c r="J23" s="12"/>
      <c r="K23" s="2">
        <f>SUM(K21:K22)</f>
        <v>0</v>
      </c>
      <c r="L23" s="12"/>
      <c r="M23" s="2">
        <f>SUM(M21:M22)</f>
        <v>943573</v>
      </c>
      <c r="N23" s="2"/>
      <c r="O23" s="2">
        <f>SUM(O21:O22)</f>
        <v>408217</v>
      </c>
    </row>
    <row r="24" spans="1:16" s="44" customFormat="1" ht="24" customHeight="1" thickBot="1">
      <c r="A24" s="26" t="s">
        <v>176</v>
      </c>
      <c r="E24" s="6">
        <f>SUM(E20:E20,E23)</f>
        <v>20000000</v>
      </c>
      <c r="F24" s="36"/>
      <c r="G24" s="6">
        <f>SUM(G20:G20,G23)</f>
        <v>10598915</v>
      </c>
      <c r="H24" s="36"/>
      <c r="I24" s="6">
        <f>SUM(I20:I20,I23)</f>
        <v>-2823208</v>
      </c>
      <c r="K24" s="6">
        <f>SUM(K20:K20,K23)</f>
        <v>979000</v>
      </c>
      <c r="M24" s="6">
        <f>SUM(M20:M20,M23)</f>
        <v>6983263</v>
      </c>
      <c r="O24" s="6">
        <f>SUM(O20:O20,O23)</f>
        <v>35737970</v>
      </c>
    </row>
    <row r="25" spans="1:16" s="44" customFormat="1" ht="24" customHeight="1" thickTop="1">
      <c r="A25" s="26"/>
      <c r="E25" s="53"/>
      <c r="F25" s="57"/>
      <c r="G25" s="53"/>
      <c r="H25" s="57"/>
      <c r="I25" s="53"/>
      <c r="J25" s="57"/>
      <c r="K25" s="53"/>
      <c r="L25" s="57"/>
      <c r="M25" s="53"/>
      <c r="N25" s="57"/>
      <c r="O25" s="53"/>
    </row>
    <row r="26" spans="1:16" ht="24" customHeight="1">
      <c r="A26" s="35" t="s">
        <v>1</v>
      </c>
      <c r="D26" s="31"/>
      <c r="E26" s="51"/>
      <c r="F26" s="38"/>
      <c r="G26" s="51"/>
      <c r="H26" s="38"/>
      <c r="I26" s="51"/>
      <c r="J26" s="51"/>
      <c r="K26" s="51"/>
      <c r="L26" s="51"/>
      <c r="M26" s="51"/>
      <c r="N26" s="51"/>
      <c r="O26" s="51"/>
    </row>
    <row r="27" spans="1:16" ht="24" customHeight="1">
      <c r="A27" s="26"/>
      <c r="D27" s="31"/>
      <c r="E27" s="51"/>
      <c r="F27" s="38"/>
      <c r="G27" s="51"/>
      <c r="H27" s="38"/>
      <c r="I27" s="51"/>
      <c r="J27" s="51"/>
      <c r="K27" s="51"/>
      <c r="L27" s="51"/>
      <c r="M27" s="51"/>
      <c r="N27" s="51"/>
      <c r="O27" s="51"/>
    </row>
    <row r="28" spans="1:16" ht="24" customHeight="1">
      <c r="B28" s="35"/>
    </row>
  </sheetData>
  <mergeCells count="1">
    <mergeCell ref="K8:M8"/>
  </mergeCells>
  <printOptions horizontalCentered="1"/>
  <pageMargins left="0.19685039370078741" right="0.19685039370078741" top="0.86614173228346458" bottom="0" header="0.19685039370078741" footer="0.19685039370078741"/>
  <pageSetup paperSize="9" scale="70" orientation="landscape" r:id="rId1"/>
  <headerFooter alignWithMargins="0"/>
  <ignoredErrors>
    <ignoredError sqref="E24:I24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77"/>
  <sheetViews>
    <sheetView showGridLines="0" view="pageBreakPreview" topLeftCell="A61" zoomScale="70" zoomScaleNormal="100" zoomScaleSheetLayoutView="70" workbookViewId="0">
      <selection activeCell="L75" sqref="L75"/>
    </sheetView>
  </sheetViews>
  <sheetFormatPr defaultColWidth="10.77734375" defaultRowHeight="24" customHeight="1"/>
  <cols>
    <col min="1" max="1" width="69.33203125" style="31" customWidth="1"/>
    <col min="2" max="2" width="5.5546875" style="31" customWidth="1"/>
    <col min="3" max="3" width="0.77734375" style="31" customWidth="1"/>
    <col min="4" max="4" width="16.44140625" style="43" customWidth="1"/>
    <col min="5" max="5" width="1.21875" style="31" customWidth="1"/>
    <col min="6" max="6" width="16.44140625" style="43" customWidth="1"/>
    <col min="7" max="7" width="0.77734375" style="31" customWidth="1"/>
    <col min="8" max="16384" width="10.77734375" style="31"/>
  </cols>
  <sheetData>
    <row r="1" spans="1:21" ht="24" customHeight="1">
      <c r="A1" s="26" t="s">
        <v>83</v>
      </c>
      <c r="B1" s="26"/>
      <c r="D1" s="29"/>
      <c r="E1" s="28"/>
      <c r="F1" s="49"/>
    </row>
    <row r="2" spans="1:21" ht="24" customHeight="1">
      <c r="A2" s="26" t="s">
        <v>69</v>
      </c>
      <c r="B2" s="26"/>
      <c r="D2" s="29"/>
      <c r="E2" s="28"/>
      <c r="F2" s="29"/>
    </row>
    <row r="3" spans="1:21" ht="24" customHeight="1">
      <c r="A3" s="26" t="s">
        <v>170</v>
      </c>
      <c r="B3" s="26"/>
      <c r="D3" s="29"/>
      <c r="E3" s="28"/>
      <c r="F3" s="29"/>
    </row>
    <row r="4" spans="1:21" ht="24" customHeight="1">
      <c r="D4" s="32"/>
      <c r="F4" s="32" t="s">
        <v>31</v>
      </c>
    </row>
    <row r="5" spans="1:21" ht="24" customHeight="1">
      <c r="D5" s="34">
        <v>2023</v>
      </c>
      <c r="F5" s="34">
        <v>2022</v>
      </c>
    </row>
    <row r="6" spans="1:21" ht="24" customHeight="1">
      <c r="A6" s="26" t="s">
        <v>11</v>
      </c>
      <c r="B6" s="26"/>
    </row>
    <row r="7" spans="1:21" ht="24" customHeight="1">
      <c r="A7" s="31" t="s">
        <v>108</v>
      </c>
      <c r="C7" s="50"/>
      <c r="D7" s="67">
        <f>+PL!E101</f>
        <v>1162855</v>
      </c>
      <c r="E7" s="67"/>
      <c r="F7" s="67">
        <v>512617</v>
      </c>
      <c r="G7" s="50"/>
      <c r="H7" s="38"/>
      <c r="L7" s="38"/>
      <c r="M7" s="38"/>
      <c r="N7" s="38"/>
      <c r="O7" s="38"/>
      <c r="P7" s="38"/>
      <c r="Q7" s="38"/>
      <c r="R7" s="38"/>
      <c r="S7" s="38"/>
      <c r="T7" s="38"/>
      <c r="U7" s="38"/>
    </row>
    <row r="8" spans="1:21" ht="24" customHeight="1">
      <c r="A8" s="35" t="s">
        <v>109</v>
      </c>
      <c r="B8" s="35"/>
      <c r="D8" s="67"/>
      <c r="E8" s="67"/>
      <c r="F8" s="67"/>
      <c r="L8" s="38"/>
      <c r="M8" s="38"/>
      <c r="N8" s="38"/>
      <c r="O8" s="38"/>
      <c r="P8" s="38"/>
      <c r="Q8" s="38"/>
      <c r="R8" s="38"/>
      <c r="S8" s="38"/>
    </row>
    <row r="9" spans="1:21" ht="24" customHeight="1">
      <c r="A9" s="35" t="s">
        <v>74</v>
      </c>
      <c r="B9" s="35"/>
      <c r="D9" s="67"/>
      <c r="E9" s="67"/>
      <c r="F9" s="67"/>
      <c r="L9" s="38"/>
      <c r="M9" s="38"/>
      <c r="N9" s="38"/>
      <c r="O9" s="38"/>
      <c r="P9" s="38"/>
      <c r="Q9" s="38"/>
      <c r="R9" s="38"/>
      <c r="S9" s="38"/>
    </row>
    <row r="10" spans="1:21" ht="24" customHeight="1">
      <c r="A10" s="46" t="s">
        <v>29</v>
      </c>
      <c r="B10" s="46"/>
      <c r="D10" s="67">
        <v>219375</v>
      </c>
      <c r="E10" s="67"/>
      <c r="F10" s="68">
        <v>206614</v>
      </c>
      <c r="H10" s="38"/>
      <c r="L10" s="38"/>
      <c r="M10" s="38"/>
      <c r="N10" s="38"/>
      <c r="O10" s="38"/>
      <c r="P10" s="38"/>
      <c r="Q10" s="38"/>
      <c r="R10" s="38"/>
      <c r="S10" s="38"/>
    </row>
    <row r="11" spans="1:21" ht="24" customHeight="1">
      <c r="A11" s="46" t="s">
        <v>122</v>
      </c>
      <c r="B11" s="46"/>
      <c r="D11" s="67">
        <v>1010711</v>
      </c>
      <c r="E11" s="67"/>
      <c r="F11" s="68">
        <v>1329927</v>
      </c>
      <c r="H11" s="38"/>
      <c r="L11" s="38"/>
      <c r="M11" s="38"/>
      <c r="N11" s="38"/>
      <c r="O11" s="38"/>
      <c r="P11" s="38"/>
      <c r="Q11" s="38"/>
      <c r="R11" s="38"/>
      <c r="S11" s="38"/>
    </row>
    <row r="12" spans="1:21" ht="24" customHeight="1">
      <c r="A12" s="46" t="s">
        <v>144</v>
      </c>
      <c r="B12" s="46"/>
      <c r="D12" s="67">
        <v>21491</v>
      </c>
      <c r="E12" s="67"/>
      <c r="F12" s="68">
        <v>19990</v>
      </c>
      <c r="H12" s="38"/>
      <c r="L12" s="38"/>
      <c r="M12" s="38"/>
      <c r="N12" s="38"/>
      <c r="O12" s="38"/>
      <c r="P12" s="38"/>
      <c r="Q12" s="38"/>
      <c r="R12" s="38"/>
      <c r="S12" s="38"/>
    </row>
    <row r="13" spans="1:21" ht="24" customHeight="1">
      <c r="A13" s="46" t="s">
        <v>145</v>
      </c>
      <c r="B13" s="46"/>
      <c r="D13" s="67">
        <v>422</v>
      </c>
      <c r="E13" s="67"/>
      <c r="F13" s="68">
        <v>618</v>
      </c>
      <c r="H13" s="38"/>
      <c r="L13" s="38"/>
      <c r="M13" s="38"/>
      <c r="N13" s="38"/>
      <c r="O13" s="38"/>
      <c r="P13" s="38"/>
      <c r="Q13" s="38"/>
      <c r="R13" s="38"/>
      <c r="S13" s="38"/>
    </row>
    <row r="14" spans="1:21" ht="24" customHeight="1">
      <c r="A14" s="46" t="s">
        <v>184</v>
      </c>
      <c r="B14" s="46"/>
      <c r="D14" s="67">
        <v>191815</v>
      </c>
      <c r="E14" s="67"/>
      <c r="F14" s="68">
        <v>101137</v>
      </c>
      <c r="H14" s="38"/>
      <c r="L14" s="38"/>
      <c r="M14" s="38"/>
      <c r="N14" s="38"/>
      <c r="O14" s="38"/>
      <c r="P14" s="38"/>
      <c r="Q14" s="38"/>
      <c r="R14" s="38"/>
      <c r="S14" s="38"/>
    </row>
    <row r="15" spans="1:21" ht="24" customHeight="1">
      <c r="A15" s="46" t="s">
        <v>151</v>
      </c>
      <c r="B15" s="46"/>
      <c r="D15" s="67">
        <v>-213</v>
      </c>
      <c r="E15" s="67"/>
      <c r="F15" s="68">
        <v>-521</v>
      </c>
      <c r="H15" s="38"/>
      <c r="L15" s="38"/>
      <c r="M15" s="38"/>
      <c r="N15" s="38"/>
      <c r="O15" s="38"/>
      <c r="P15" s="38"/>
      <c r="Q15" s="38"/>
      <c r="R15" s="38"/>
      <c r="S15" s="38"/>
    </row>
    <row r="16" spans="1:21" ht="24" customHeight="1">
      <c r="A16" s="46" t="s">
        <v>152</v>
      </c>
      <c r="B16" s="46"/>
      <c r="D16" s="67">
        <v>-145</v>
      </c>
      <c r="E16" s="67"/>
      <c r="F16" s="68">
        <v>597</v>
      </c>
      <c r="H16" s="38"/>
      <c r="L16" s="38"/>
      <c r="M16" s="38"/>
      <c r="N16" s="38"/>
      <c r="O16" s="38"/>
      <c r="P16" s="38"/>
      <c r="Q16" s="38"/>
      <c r="R16" s="38"/>
      <c r="S16" s="38"/>
    </row>
    <row r="17" spans="1:19" ht="24" customHeight="1">
      <c r="A17" s="46" t="s">
        <v>125</v>
      </c>
      <c r="B17" s="46"/>
      <c r="D17" s="67">
        <v>-10856</v>
      </c>
      <c r="E17" s="67"/>
      <c r="F17" s="68">
        <v>0</v>
      </c>
      <c r="H17" s="38"/>
      <c r="L17" s="38"/>
      <c r="M17" s="38"/>
      <c r="N17" s="38"/>
      <c r="O17" s="38"/>
      <c r="P17" s="38"/>
      <c r="Q17" s="38"/>
      <c r="R17" s="38"/>
      <c r="S17" s="38"/>
    </row>
    <row r="18" spans="1:19" ht="24" customHeight="1">
      <c r="A18" s="46" t="s">
        <v>36</v>
      </c>
      <c r="B18" s="46"/>
      <c r="D18" s="51">
        <v>-3443209</v>
      </c>
      <c r="E18" s="38"/>
      <c r="F18" s="69">
        <v>-2981830</v>
      </c>
      <c r="H18" s="38"/>
      <c r="L18" s="38"/>
      <c r="M18" s="38"/>
      <c r="N18" s="38"/>
      <c r="O18" s="38"/>
      <c r="P18" s="38"/>
      <c r="Q18" s="38"/>
      <c r="R18" s="38"/>
      <c r="S18" s="38"/>
    </row>
    <row r="19" spans="1:19" ht="24" customHeight="1">
      <c r="A19" s="46" t="s">
        <v>62</v>
      </c>
      <c r="B19" s="46"/>
      <c r="D19" s="67">
        <v>-225583</v>
      </c>
      <c r="E19" s="67"/>
      <c r="F19" s="68">
        <v>-213153</v>
      </c>
      <c r="H19" s="38"/>
      <c r="L19" s="38"/>
      <c r="M19" s="38"/>
      <c r="N19" s="38"/>
      <c r="O19" s="38"/>
      <c r="P19" s="38"/>
      <c r="Q19" s="38"/>
      <c r="R19" s="38"/>
      <c r="S19" s="38"/>
    </row>
    <row r="20" spans="1:19" ht="24" customHeight="1">
      <c r="A20" s="31" t="s">
        <v>37</v>
      </c>
      <c r="D20" s="51">
        <v>4490997</v>
      </c>
      <c r="E20" s="38"/>
      <c r="F20" s="69">
        <v>3018296</v>
      </c>
      <c r="H20" s="38"/>
      <c r="L20" s="38"/>
      <c r="M20" s="38"/>
      <c r="N20" s="38"/>
      <c r="O20" s="38"/>
      <c r="P20" s="38"/>
      <c r="Q20" s="38"/>
      <c r="R20" s="38"/>
      <c r="S20" s="38"/>
    </row>
    <row r="21" spans="1:19" ht="24" customHeight="1">
      <c r="A21" s="46" t="s">
        <v>38</v>
      </c>
      <c r="B21" s="46"/>
      <c r="D21" s="51">
        <v>-1724765</v>
      </c>
      <c r="E21" s="38"/>
      <c r="F21" s="69">
        <v>-1145299</v>
      </c>
      <c r="H21" s="38"/>
      <c r="L21" s="38"/>
      <c r="M21" s="38"/>
      <c r="N21" s="38"/>
      <c r="O21" s="38"/>
      <c r="P21" s="38"/>
      <c r="Q21" s="38"/>
      <c r="R21" s="38"/>
      <c r="S21" s="38"/>
    </row>
    <row r="22" spans="1:19" ht="24" customHeight="1">
      <c r="A22" s="46" t="s">
        <v>110</v>
      </c>
      <c r="B22" s="46"/>
      <c r="D22" s="70">
        <v>-206122</v>
      </c>
      <c r="E22" s="38"/>
      <c r="F22" s="71">
        <v>-32933</v>
      </c>
      <c r="H22" s="38"/>
      <c r="L22" s="38"/>
      <c r="M22" s="38"/>
      <c r="N22" s="38"/>
      <c r="O22" s="38"/>
      <c r="P22" s="38"/>
      <c r="Q22" s="38"/>
      <c r="R22" s="38"/>
      <c r="S22" s="38"/>
    </row>
    <row r="23" spans="1:19" ht="24" customHeight="1">
      <c r="A23" s="72" t="s">
        <v>127</v>
      </c>
      <c r="B23" s="72"/>
      <c r="D23" s="67">
        <f>SUM(D7:D22)</f>
        <v>1486773</v>
      </c>
      <c r="E23" s="67"/>
      <c r="F23" s="67">
        <f>SUM(F7:F22)</f>
        <v>816060</v>
      </c>
      <c r="H23" s="38"/>
      <c r="L23" s="38"/>
      <c r="M23" s="38"/>
      <c r="N23" s="38"/>
      <c r="O23" s="38"/>
      <c r="P23" s="38"/>
      <c r="Q23" s="38"/>
      <c r="R23" s="38"/>
      <c r="S23" s="38"/>
    </row>
    <row r="24" spans="1:19" ht="24" customHeight="1">
      <c r="A24" s="35" t="s">
        <v>146</v>
      </c>
      <c r="B24" s="35"/>
      <c r="D24" s="67"/>
      <c r="E24" s="67"/>
      <c r="F24" s="67"/>
      <c r="L24" s="38"/>
      <c r="M24" s="38"/>
      <c r="N24" s="38"/>
      <c r="O24" s="38"/>
      <c r="P24" s="38"/>
      <c r="Q24" s="38"/>
      <c r="R24" s="38"/>
      <c r="S24" s="38"/>
    </row>
    <row r="25" spans="1:19" ht="24" customHeight="1">
      <c r="A25" s="46" t="s">
        <v>9</v>
      </c>
      <c r="B25" s="46"/>
      <c r="D25" s="67">
        <v>17911113</v>
      </c>
      <c r="E25" s="67"/>
      <c r="F25" s="68">
        <v>3895016</v>
      </c>
      <c r="H25" s="38"/>
      <c r="L25" s="38"/>
      <c r="M25" s="38"/>
      <c r="N25" s="38"/>
      <c r="O25" s="38"/>
      <c r="P25" s="38"/>
      <c r="Q25" s="38"/>
      <c r="R25" s="38"/>
      <c r="S25" s="38"/>
    </row>
    <row r="26" spans="1:19" ht="24" customHeight="1">
      <c r="A26" s="46" t="s">
        <v>46</v>
      </c>
      <c r="B26" s="46"/>
      <c r="D26" s="67">
        <v>-9205610</v>
      </c>
      <c r="E26" s="67"/>
      <c r="F26" s="68">
        <v>-18026507</v>
      </c>
      <c r="H26" s="38"/>
      <c r="L26" s="38"/>
      <c r="M26" s="38"/>
      <c r="N26" s="38"/>
      <c r="O26" s="38"/>
      <c r="P26" s="38"/>
      <c r="Q26" s="38"/>
      <c r="R26" s="38"/>
      <c r="S26" s="38"/>
    </row>
    <row r="27" spans="1:19" ht="24" customHeight="1">
      <c r="A27" s="46" t="s">
        <v>61</v>
      </c>
      <c r="B27" s="46"/>
      <c r="D27" s="67">
        <v>10859</v>
      </c>
      <c r="E27" s="67"/>
      <c r="F27" s="68">
        <v>2597</v>
      </c>
      <c r="H27" s="38"/>
      <c r="L27" s="38"/>
      <c r="M27" s="38"/>
      <c r="N27" s="38"/>
      <c r="O27" s="38"/>
      <c r="P27" s="38"/>
      <c r="Q27" s="38"/>
      <c r="R27" s="38"/>
      <c r="S27" s="38"/>
    </row>
    <row r="28" spans="1:19" ht="24" customHeight="1">
      <c r="A28" s="46" t="s">
        <v>12</v>
      </c>
      <c r="B28" s="46"/>
      <c r="D28" s="67">
        <v>257338</v>
      </c>
      <c r="E28" s="67"/>
      <c r="F28" s="68">
        <v>-101046</v>
      </c>
      <c r="H28" s="38"/>
      <c r="L28" s="38"/>
      <c r="M28" s="38"/>
      <c r="N28" s="38"/>
      <c r="O28" s="38"/>
      <c r="P28" s="38"/>
      <c r="Q28" s="38"/>
      <c r="R28" s="38"/>
      <c r="S28" s="38"/>
    </row>
    <row r="29" spans="1:19" ht="24" customHeight="1">
      <c r="A29" s="46" t="s">
        <v>13</v>
      </c>
      <c r="B29" s="46"/>
      <c r="D29" s="51"/>
      <c r="E29" s="38"/>
      <c r="F29" s="69"/>
      <c r="H29" s="38"/>
      <c r="L29" s="38"/>
      <c r="M29" s="38"/>
      <c r="N29" s="38"/>
      <c r="O29" s="38"/>
      <c r="P29" s="38"/>
      <c r="Q29" s="38"/>
      <c r="R29" s="38"/>
      <c r="S29" s="38"/>
    </row>
    <row r="30" spans="1:19" ht="24" customHeight="1">
      <c r="A30" s="46" t="s">
        <v>10</v>
      </c>
      <c r="B30" s="46"/>
      <c r="D30" s="51">
        <v>-1180374</v>
      </c>
      <c r="E30" s="38"/>
      <c r="F30" s="69">
        <v>6210794</v>
      </c>
      <c r="H30" s="38"/>
      <c r="L30" s="38"/>
      <c r="M30" s="38"/>
      <c r="N30" s="38"/>
      <c r="O30" s="38"/>
      <c r="P30" s="38"/>
      <c r="Q30" s="38"/>
      <c r="R30" s="38"/>
      <c r="S30" s="38"/>
    </row>
    <row r="31" spans="1:19" ht="24" customHeight="1">
      <c r="A31" s="46" t="s">
        <v>9</v>
      </c>
      <c r="B31" s="46"/>
      <c r="D31" s="38">
        <v>-9816256</v>
      </c>
      <c r="E31" s="51"/>
      <c r="F31" s="73">
        <v>9781188</v>
      </c>
      <c r="H31" s="38"/>
      <c r="L31" s="38"/>
      <c r="M31" s="38"/>
      <c r="N31" s="38"/>
      <c r="O31" s="38"/>
      <c r="P31" s="38"/>
      <c r="Q31" s="38"/>
      <c r="R31" s="38"/>
      <c r="S31" s="38"/>
    </row>
    <row r="32" spans="1:19" ht="24" customHeight="1">
      <c r="A32" s="31" t="s">
        <v>30</v>
      </c>
      <c r="D32" s="51">
        <v>780068</v>
      </c>
      <c r="E32" s="67"/>
      <c r="F32" s="69">
        <v>551064</v>
      </c>
      <c r="H32" s="38"/>
      <c r="L32" s="38"/>
      <c r="M32" s="38"/>
      <c r="N32" s="38"/>
      <c r="O32" s="38"/>
      <c r="P32" s="38"/>
      <c r="Q32" s="38"/>
      <c r="R32" s="38"/>
      <c r="S32" s="38"/>
    </row>
    <row r="33" spans="1:19" ht="24" customHeight="1">
      <c r="A33" s="31" t="s">
        <v>75</v>
      </c>
      <c r="D33" s="67">
        <v>654050</v>
      </c>
      <c r="E33" s="38"/>
      <c r="F33" s="68">
        <v>208</v>
      </c>
      <c r="H33" s="38"/>
      <c r="L33" s="38"/>
      <c r="M33" s="38"/>
      <c r="N33" s="38"/>
      <c r="O33" s="38"/>
      <c r="P33" s="38"/>
      <c r="Q33" s="38"/>
      <c r="R33" s="38"/>
      <c r="S33" s="38"/>
    </row>
    <row r="34" spans="1:19" ht="24" customHeight="1">
      <c r="A34" s="46" t="s">
        <v>79</v>
      </c>
      <c r="B34" s="46"/>
      <c r="D34" s="38">
        <v>-122513</v>
      </c>
      <c r="E34" s="67"/>
      <c r="F34" s="73">
        <v>1594</v>
      </c>
      <c r="H34" s="38"/>
      <c r="L34" s="38"/>
      <c r="M34" s="38"/>
      <c r="N34" s="38"/>
      <c r="O34" s="38"/>
      <c r="P34" s="38"/>
      <c r="Q34" s="38"/>
      <c r="R34" s="38"/>
      <c r="S34" s="38"/>
    </row>
    <row r="35" spans="1:19" ht="24" customHeight="1">
      <c r="A35" s="46" t="s">
        <v>111</v>
      </c>
      <c r="B35" s="46"/>
      <c r="D35" s="67">
        <v>9226</v>
      </c>
      <c r="E35" s="67"/>
      <c r="F35" s="67">
        <v>-13407</v>
      </c>
      <c r="H35" s="38"/>
      <c r="L35" s="38"/>
      <c r="M35" s="38"/>
      <c r="N35" s="38"/>
      <c r="O35" s="38"/>
      <c r="P35" s="38"/>
      <c r="Q35" s="38"/>
      <c r="R35" s="38"/>
      <c r="S35" s="38"/>
    </row>
    <row r="36" spans="1:19" ht="24" customHeight="1">
      <c r="A36" s="46" t="s">
        <v>141</v>
      </c>
      <c r="B36" s="46"/>
      <c r="D36" s="67">
        <v>32005</v>
      </c>
      <c r="E36" s="67"/>
      <c r="F36" s="67">
        <v>25386</v>
      </c>
      <c r="H36" s="38"/>
      <c r="L36" s="38"/>
      <c r="M36" s="38"/>
      <c r="N36" s="38"/>
      <c r="O36" s="38"/>
      <c r="P36" s="38"/>
      <c r="Q36" s="38"/>
      <c r="R36" s="38"/>
      <c r="S36" s="38"/>
    </row>
    <row r="37" spans="1:19" ht="24" customHeight="1">
      <c r="A37" s="35" t="s">
        <v>14</v>
      </c>
      <c r="B37" s="35"/>
      <c r="D37" s="38">
        <v>-128763</v>
      </c>
      <c r="E37" s="51"/>
      <c r="F37" s="73">
        <v>5268</v>
      </c>
      <c r="H37" s="38"/>
      <c r="L37" s="38"/>
      <c r="M37" s="38"/>
      <c r="N37" s="38"/>
      <c r="O37" s="38"/>
      <c r="P37" s="38"/>
      <c r="Q37" s="38"/>
      <c r="R37" s="38"/>
      <c r="S37" s="38"/>
    </row>
    <row r="38" spans="1:19" ht="24" customHeight="1">
      <c r="A38" s="72" t="s">
        <v>156</v>
      </c>
      <c r="B38" s="72"/>
      <c r="D38" s="74">
        <f>SUM(D23:D37)</f>
        <v>687916</v>
      </c>
      <c r="E38" s="51"/>
      <c r="F38" s="74">
        <f>SUM(F23,F25:F37)</f>
        <v>3148215</v>
      </c>
      <c r="H38" s="38"/>
      <c r="L38" s="38"/>
      <c r="M38" s="38"/>
      <c r="N38" s="38"/>
      <c r="O38" s="38"/>
      <c r="P38" s="38"/>
      <c r="Q38" s="38"/>
      <c r="R38" s="38"/>
      <c r="S38" s="38"/>
    </row>
    <row r="39" spans="1:19" ht="24" customHeight="1">
      <c r="L39" s="38"/>
      <c r="M39" s="38"/>
      <c r="N39" s="38"/>
      <c r="O39" s="38"/>
      <c r="P39" s="38"/>
      <c r="Q39" s="38"/>
      <c r="R39" s="38"/>
      <c r="S39" s="38"/>
    </row>
    <row r="40" spans="1:19" ht="24" customHeight="1">
      <c r="A40" s="35" t="s">
        <v>1</v>
      </c>
      <c r="B40" s="35"/>
      <c r="D40" s="49"/>
      <c r="E40" s="75"/>
      <c r="F40" s="49"/>
      <c r="L40" s="38"/>
      <c r="M40" s="38"/>
      <c r="N40" s="38"/>
      <c r="O40" s="38"/>
      <c r="P40" s="38"/>
      <c r="Q40" s="38"/>
      <c r="R40" s="38"/>
      <c r="S40" s="38"/>
    </row>
    <row r="41" spans="1:19" ht="24" customHeight="1">
      <c r="A41" s="26" t="s">
        <v>83</v>
      </c>
      <c r="B41" s="26"/>
      <c r="D41" s="49"/>
      <c r="E41" s="75"/>
      <c r="F41" s="49"/>
      <c r="L41" s="38"/>
      <c r="M41" s="38"/>
      <c r="N41" s="38"/>
      <c r="O41" s="38"/>
      <c r="P41" s="38"/>
      <c r="Q41" s="38"/>
      <c r="R41" s="38"/>
      <c r="S41" s="38"/>
    </row>
    <row r="42" spans="1:19" ht="24" customHeight="1">
      <c r="A42" s="26" t="s">
        <v>70</v>
      </c>
      <c r="B42" s="26"/>
      <c r="D42" s="29"/>
      <c r="E42" s="28"/>
      <c r="F42" s="29"/>
      <c r="L42" s="38"/>
      <c r="M42" s="38"/>
      <c r="N42" s="38"/>
      <c r="O42" s="38"/>
      <c r="P42" s="38"/>
      <c r="Q42" s="38"/>
      <c r="R42" s="38"/>
      <c r="S42" s="38"/>
    </row>
    <row r="43" spans="1:19" ht="24" customHeight="1">
      <c r="A43" s="26" t="s">
        <v>170</v>
      </c>
      <c r="B43" s="26"/>
      <c r="D43" s="29"/>
      <c r="E43" s="28"/>
      <c r="F43" s="29"/>
      <c r="L43" s="38"/>
      <c r="M43" s="38"/>
      <c r="N43" s="38"/>
      <c r="O43" s="38"/>
      <c r="P43" s="38"/>
      <c r="Q43" s="38"/>
      <c r="R43" s="38"/>
      <c r="S43" s="38"/>
    </row>
    <row r="44" spans="1:19" ht="24" customHeight="1">
      <c r="D44" s="32"/>
      <c r="F44" s="32" t="s">
        <v>31</v>
      </c>
      <c r="H44" s="38"/>
      <c r="L44" s="38"/>
      <c r="M44" s="38"/>
      <c r="N44" s="38"/>
      <c r="O44" s="38"/>
      <c r="P44" s="38"/>
      <c r="Q44" s="38"/>
      <c r="R44" s="38"/>
      <c r="S44" s="38"/>
    </row>
    <row r="45" spans="1:19" ht="24" customHeight="1">
      <c r="D45" s="34">
        <v>2023</v>
      </c>
      <c r="F45" s="34">
        <v>2022</v>
      </c>
      <c r="H45" s="38"/>
      <c r="L45" s="38"/>
      <c r="M45" s="38"/>
      <c r="N45" s="38"/>
      <c r="O45" s="38"/>
      <c r="P45" s="38"/>
      <c r="Q45" s="38"/>
      <c r="R45" s="38"/>
      <c r="S45" s="38"/>
    </row>
    <row r="46" spans="1:19" ht="24" customHeight="1">
      <c r="A46" s="26" t="s">
        <v>16</v>
      </c>
      <c r="D46" s="76"/>
      <c r="E46" s="75"/>
      <c r="F46" s="76"/>
      <c r="H46" s="38"/>
      <c r="L46" s="38"/>
      <c r="M46" s="38"/>
      <c r="N46" s="38"/>
      <c r="O46" s="38"/>
      <c r="P46" s="38"/>
      <c r="Q46" s="38"/>
      <c r="R46" s="38"/>
      <c r="S46" s="38"/>
    </row>
    <row r="47" spans="1:19" ht="24" customHeight="1">
      <c r="A47" s="31" t="s">
        <v>183</v>
      </c>
      <c r="B47" s="26"/>
      <c r="D47" s="76"/>
      <c r="E47" s="75"/>
      <c r="F47" s="76"/>
      <c r="H47" s="38"/>
      <c r="L47" s="38"/>
      <c r="M47" s="38"/>
      <c r="N47" s="38"/>
      <c r="O47" s="38"/>
      <c r="P47" s="38"/>
      <c r="Q47" s="38"/>
      <c r="R47" s="38"/>
      <c r="S47" s="38"/>
    </row>
    <row r="48" spans="1:19" ht="24" customHeight="1">
      <c r="A48" s="31" t="s">
        <v>180</v>
      </c>
      <c r="B48" s="26"/>
      <c r="D48" s="76">
        <v>30800</v>
      </c>
      <c r="E48" s="75"/>
      <c r="F48" s="69">
        <v>0</v>
      </c>
      <c r="H48" s="38"/>
      <c r="L48" s="38"/>
      <c r="M48" s="38"/>
      <c r="N48" s="38"/>
      <c r="O48" s="38"/>
      <c r="P48" s="38"/>
      <c r="Q48" s="38"/>
      <c r="R48" s="38"/>
      <c r="S48" s="38"/>
    </row>
    <row r="49" spans="1:19" ht="24" customHeight="1">
      <c r="A49" s="35" t="s">
        <v>136</v>
      </c>
      <c r="B49" s="35"/>
      <c r="D49" s="31"/>
      <c r="F49" s="31"/>
      <c r="H49" s="38"/>
      <c r="L49" s="38"/>
      <c r="M49" s="38"/>
      <c r="N49" s="38"/>
      <c r="O49" s="38"/>
      <c r="P49" s="38"/>
      <c r="Q49" s="38"/>
      <c r="R49" s="38"/>
      <c r="S49" s="38"/>
    </row>
    <row r="50" spans="1:19" ht="24" customHeight="1">
      <c r="A50" s="35" t="s">
        <v>89</v>
      </c>
      <c r="B50" s="35"/>
      <c r="D50" s="67">
        <v>2843461</v>
      </c>
      <c r="E50" s="67"/>
      <c r="F50" s="68">
        <v>3450160</v>
      </c>
      <c r="H50" s="38"/>
      <c r="L50" s="38"/>
      <c r="M50" s="38"/>
      <c r="N50" s="38"/>
      <c r="O50" s="38"/>
      <c r="P50" s="38"/>
      <c r="Q50" s="38"/>
      <c r="R50" s="38"/>
      <c r="S50" s="38"/>
    </row>
    <row r="51" spans="1:19" ht="24" customHeight="1">
      <c r="A51" s="35" t="s">
        <v>143</v>
      </c>
      <c r="B51" s="35"/>
      <c r="D51" s="67"/>
      <c r="E51" s="67"/>
      <c r="F51" s="67"/>
      <c r="H51" s="38"/>
      <c r="L51" s="38"/>
      <c r="M51" s="38"/>
      <c r="N51" s="38"/>
      <c r="O51" s="38"/>
      <c r="P51" s="38"/>
      <c r="Q51" s="38"/>
      <c r="R51" s="38"/>
      <c r="S51" s="38"/>
    </row>
    <row r="52" spans="1:19" ht="24" customHeight="1">
      <c r="A52" s="35" t="s">
        <v>142</v>
      </c>
      <c r="B52" s="35"/>
      <c r="D52" s="67">
        <v>54959</v>
      </c>
      <c r="E52" s="67"/>
      <c r="F52" s="68">
        <v>132556</v>
      </c>
      <c r="H52" s="38"/>
      <c r="L52" s="38"/>
      <c r="M52" s="38"/>
      <c r="N52" s="38"/>
      <c r="O52" s="38"/>
      <c r="P52" s="38"/>
      <c r="Q52" s="38"/>
      <c r="R52" s="38"/>
      <c r="S52" s="38"/>
    </row>
    <row r="53" spans="1:19" ht="24" customHeight="1">
      <c r="A53" s="35" t="s">
        <v>147</v>
      </c>
      <c r="B53" s="35"/>
      <c r="D53" s="67">
        <v>429569</v>
      </c>
      <c r="E53" s="67"/>
      <c r="F53" s="68">
        <v>455518</v>
      </c>
      <c r="H53" s="38"/>
      <c r="L53" s="38"/>
      <c r="M53" s="38"/>
      <c r="N53" s="38"/>
      <c r="O53" s="38"/>
      <c r="P53" s="38"/>
      <c r="Q53" s="38"/>
      <c r="R53" s="38"/>
      <c r="S53" s="38"/>
    </row>
    <row r="54" spans="1:19" ht="24" customHeight="1">
      <c r="A54" s="35" t="s">
        <v>148</v>
      </c>
      <c r="B54" s="35"/>
      <c r="D54" s="67">
        <v>185871</v>
      </c>
      <c r="E54" s="67"/>
      <c r="F54" s="68">
        <v>213153</v>
      </c>
      <c r="H54" s="38"/>
      <c r="L54" s="38"/>
      <c r="M54" s="38"/>
      <c r="N54" s="38"/>
      <c r="O54" s="38"/>
      <c r="P54" s="38"/>
      <c r="Q54" s="38"/>
      <c r="R54" s="38"/>
      <c r="S54" s="38"/>
    </row>
    <row r="55" spans="1:19" ht="24" customHeight="1">
      <c r="A55" s="35" t="s">
        <v>181</v>
      </c>
      <c r="B55" s="35"/>
      <c r="D55" s="67">
        <v>-558250</v>
      </c>
      <c r="E55" s="67"/>
      <c r="F55" s="68">
        <v>0</v>
      </c>
      <c r="H55" s="38"/>
      <c r="L55" s="38"/>
      <c r="M55" s="38"/>
      <c r="N55" s="38"/>
      <c r="O55" s="38"/>
      <c r="P55" s="38"/>
      <c r="Q55" s="38"/>
      <c r="R55" s="38"/>
      <c r="S55" s="38"/>
    </row>
    <row r="56" spans="1:19" ht="24" customHeight="1">
      <c r="A56" s="31" t="s">
        <v>137</v>
      </c>
      <c r="D56" s="51"/>
      <c r="E56" s="51"/>
      <c r="F56" s="51"/>
      <c r="H56" s="38"/>
      <c r="L56" s="38"/>
      <c r="M56" s="38"/>
      <c r="N56" s="38"/>
      <c r="O56" s="38"/>
      <c r="P56" s="38"/>
      <c r="Q56" s="38"/>
      <c r="R56" s="38"/>
      <c r="S56" s="38"/>
    </row>
    <row r="57" spans="1:19" ht="24" customHeight="1">
      <c r="A57" s="31" t="s">
        <v>89</v>
      </c>
      <c r="D57" s="51">
        <v>-3608582</v>
      </c>
      <c r="E57" s="51"/>
      <c r="F57" s="69">
        <v>-7299524</v>
      </c>
      <c r="H57" s="38"/>
      <c r="L57" s="38"/>
      <c r="M57" s="38"/>
      <c r="N57" s="38"/>
      <c r="O57" s="38"/>
      <c r="P57" s="38"/>
      <c r="Q57" s="38"/>
      <c r="R57" s="38"/>
      <c r="S57" s="38"/>
    </row>
    <row r="58" spans="1:19" ht="24" customHeight="1">
      <c r="A58" s="31" t="s">
        <v>114</v>
      </c>
      <c r="D58" s="51">
        <v>490</v>
      </c>
      <c r="E58" s="51"/>
      <c r="F58" s="51">
        <v>1209</v>
      </c>
      <c r="H58" s="38"/>
      <c r="L58" s="38"/>
      <c r="M58" s="38"/>
      <c r="N58" s="38"/>
      <c r="O58" s="38"/>
      <c r="P58" s="38"/>
      <c r="Q58" s="38"/>
      <c r="R58" s="38"/>
      <c r="S58" s="38"/>
    </row>
    <row r="59" spans="1:19" ht="24" customHeight="1">
      <c r="A59" s="31" t="s">
        <v>115</v>
      </c>
      <c r="D59" s="67">
        <v>-57615</v>
      </c>
      <c r="E59" s="67"/>
      <c r="F59" s="67">
        <v>-68339</v>
      </c>
      <c r="H59" s="38"/>
      <c r="L59" s="38"/>
      <c r="M59" s="38"/>
      <c r="N59" s="38"/>
      <c r="O59" s="38"/>
      <c r="P59" s="38"/>
      <c r="Q59" s="38"/>
      <c r="R59" s="38"/>
      <c r="S59" s="38"/>
    </row>
    <row r="60" spans="1:19" ht="24" customHeight="1">
      <c r="A60" s="35" t="s">
        <v>116</v>
      </c>
      <c r="B60" s="35"/>
      <c r="D60" s="67">
        <v>-18300</v>
      </c>
      <c r="E60" s="67"/>
      <c r="F60" s="67">
        <v>-36610</v>
      </c>
      <c r="H60" s="38"/>
      <c r="L60" s="38"/>
      <c r="M60" s="38"/>
      <c r="N60" s="38"/>
      <c r="O60" s="38"/>
      <c r="P60" s="38"/>
      <c r="Q60" s="38"/>
      <c r="R60" s="38"/>
      <c r="S60" s="38"/>
    </row>
    <row r="61" spans="1:19" ht="24" customHeight="1">
      <c r="A61" s="26" t="s">
        <v>177</v>
      </c>
      <c r="B61" s="26"/>
      <c r="D61" s="77">
        <f>SUM(D48:D60)</f>
        <v>-697597</v>
      </c>
      <c r="E61" s="51"/>
      <c r="F61" s="77">
        <f>SUM(F48:F60)</f>
        <v>-3151877</v>
      </c>
      <c r="H61" s="38"/>
      <c r="L61" s="38"/>
      <c r="M61" s="38"/>
      <c r="N61" s="38"/>
      <c r="O61" s="38"/>
      <c r="P61" s="38"/>
      <c r="Q61" s="38"/>
      <c r="R61" s="38"/>
      <c r="S61" s="38"/>
    </row>
    <row r="62" spans="1:19" ht="24" customHeight="1">
      <c r="A62" s="26" t="s">
        <v>82</v>
      </c>
      <c r="B62" s="26"/>
      <c r="D62" s="67"/>
      <c r="E62" s="51"/>
      <c r="F62" s="67"/>
      <c r="H62" s="38"/>
      <c r="L62" s="38"/>
      <c r="M62" s="38"/>
      <c r="N62" s="38"/>
      <c r="O62" s="38"/>
      <c r="P62" s="38"/>
      <c r="Q62" s="38"/>
      <c r="R62" s="38"/>
      <c r="S62" s="38"/>
    </row>
    <row r="63" spans="1:19" ht="24" customHeight="1">
      <c r="A63" s="31" t="s">
        <v>126</v>
      </c>
      <c r="D63" s="67">
        <v>-117199</v>
      </c>
      <c r="E63" s="38"/>
      <c r="F63" s="67">
        <v>-112247</v>
      </c>
      <c r="H63" s="38"/>
      <c r="L63" s="38"/>
      <c r="M63" s="38"/>
      <c r="N63" s="38"/>
      <c r="O63" s="38"/>
      <c r="P63" s="38"/>
      <c r="Q63" s="38"/>
      <c r="R63" s="38"/>
      <c r="S63" s="38"/>
    </row>
    <row r="64" spans="1:19" ht="24" customHeight="1">
      <c r="A64" s="31" t="s">
        <v>138</v>
      </c>
      <c r="D64" s="67">
        <v>0</v>
      </c>
      <c r="E64" s="38"/>
      <c r="F64" s="68">
        <v>-1482</v>
      </c>
      <c r="H64" s="38"/>
      <c r="L64" s="38"/>
      <c r="M64" s="38"/>
      <c r="N64" s="38"/>
      <c r="O64" s="38"/>
      <c r="P64" s="38"/>
      <c r="Q64" s="38"/>
      <c r="R64" s="38"/>
      <c r="S64" s="38"/>
    </row>
    <row r="65" spans="1:19" ht="24" customHeight="1">
      <c r="A65" s="26" t="s">
        <v>157</v>
      </c>
      <c r="B65" s="26"/>
      <c r="D65" s="77">
        <f>SUM(D63:D64)</f>
        <v>-117199</v>
      </c>
      <c r="E65" s="51"/>
      <c r="F65" s="77">
        <f>SUM(F63:F64)</f>
        <v>-113729</v>
      </c>
      <c r="H65" s="38"/>
      <c r="L65" s="38"/>
      <c r="M65" s="38"/>
      <c r="N65" s="38"/>
      <c r="O65" s="38"/>
      <c r="P65" s="38"/>
      <c r="Q65" s="38"/>
      <c r="R65" s="38"/>
      <c r="S65" s="38"/>
    </row>
    <row r="66" spans="1:19" ht="24" customHeight="1">
      <c r="A66" s="26" t="s">
        <v>158</v>
      </c>
      <c r="B66" s="26"/>
      <c r="D66" s="51">
        <f>D38+D61+D65</f>
        <v>-126880</v>
      </c>
      <c r="E66" s="51"/>
      <c r="F66" s="51">
        <f>SUM(F38,F61,F65)</f>
        <v>-117391</v>
      </c>
      <c r="H66" s="38"/>
      <c r="L66" s="38"/>
      <c r="M66" s="38"/>
      <c r="N66" s="38"/>
      <c r="O66" s="38"/>
      <c r="P66" s="38"/>
      <c r="Q66" s="38"/>
      <c r="R66" s="38"/>
      <c r="S66" s="38"/>
    </row>
    <row r="67" spans="1:19" ht="24" customHeight="1">
      <c r="A67" s="26" t="s">
        <v>39</v>
      </c>
      <c r="B67" s="26"/>
      <c r="D67" s="70">
        <f>+BS!G7</f>
        <v>704935</v>
      </c>
      <c r="E67" s="38"/>
      <c r="F67" s="70">
        <v>717749</v>
      </c>
      <c r="H67" s="38"/>
      <c r="L67" s="38"/>
      <c r="M67" s="38"/>
      <c r="N67" s="38"/>
      <c r="O67" s="38"/>
      <c r="P67" s="38"/>
      <c r="Q67" s="38"/>
      <c r="R67" s="38"/>
      <c r="S67" s="38"/>
    </row>
    <row r="68" spans="1:19" ht="24" customHeight="1" thickBot="1">
      <c r="A68" s="26" t="s">
        <v>178</v>
      </c>
      <c r="B68" s="26"/>
      <c r="D68" s="78">
        <f>SUM(D66:D67)</f>
        <v>578055</v>
      </c>
      <c r="E68" s="51"/>
      <c r="F68" s="78">
        <f>SUM(F66:F67)</f>
        <v>600358</v>
      </c>
      <c r="H68" s="38"/>
      <c r="L68" s="38"/>
      <c r="M68" s="38"/>
      <c r="N68" s="38"/>
      <c r="O68" s="38"/>
      <c r="P68" s="38"/>
      <c r="Q68" s="38"/>
      <c r="R68" s="38"/>
      <c r="S68" s="38"/>
    </row>
    <row r="69" spans="1:19" ht="24" customHeight="1" thickTop="1">
      <c r="D69" s="53"/>
      <c r="E69" s="53"/>
      <c r="F69" s="53"/>
      <c r="L69" s="38"/>
      <c r="M69" s="38"/>
      <c r="N69" s="38"/>
      <c r="O69" s="38"/>
      <c r="P69" s="38"/>
      <c r="Q69" s="38"/>
      <c r="R69" s="38"/>
      <c r="S69" s="38"/>
    </row>
    <row r="70" spans="1:19" ht="24" customHeight="1">
      <c r="A70" s="26" t="s">
        <v>15</v>
      </c>
      <c r="B70" s="26"/>
      <c r="D70" s="41"/>
      <c r="E70" s="75"/>
      <c r="F70" s="41"/>
      <c r="L70" s="38"/>
      <c r="M70" s="38"/>
      <c r="N70" s="38"/>
      <c r="O70" s="38"/>
      <c r="P70" s="38"/>
      <c r="Q70" s="38"/>
      <c r="R70" s="38"/>
      <c r="S70" s="38"/>
    </row>
    <row r="71" spans="1:19" ht="24" customHeight="1">
      <c r="A71" s="31" t="s">
        <v>112</v>
      </c>
      <c r="D71" s="41"/>
      <c r="E71" s="75"/>
      <c r="F71" s="41"/>
      <c r="L71" s="38"/>
      <c r="M71" s="38"/>
      <c r="N71" s="38"/>
      <c r="O71" s="38"/>
      <c r="P71" s="38"/>
      <c r="Q71" s="38"/>
      <c r="R71" s="38"/>
      <c r="S71" s="38"/>
    </row>
    <row r="72" spans="1:19" ht="24" customHeight="1">
      <c r="A72" s="31" t="s">
        <v>118</v>
      </c>
      <c r="D72" s="38">
        <v>122395</v>
      </c>
      <c r="E72" s="38"/>
      <c r="F72" s="38">
        <v>71144</v>
      </c>
      <c r="H72" s="38"/>
      <c r="L72" s="38"/>
      <c r="M72" s="38"/>
      <c r="N72" s="38"/>
      <c r="O72" s="38"/>
      <c r="P72" s="38"/>
      <c r="Q72" s="38"/>
      <c r="R72" s="38"/>
      <c r="S72" s="38"/>
    </row>
    <row r="73" spans="1:19" ht="24" customHeight="1">
      <c r="A73" s="31" t="s">
        <v>113</v>
      </c>
      <c r="D73" s="3">
        <v>30526</v>
      </c>
      <c r="E73" s="38"/>
      <c r="F73" s="79">
        <v>18072</v>
      </c>
      <c r="H73" s="38"/>
      <c r="L73" s="38"/>
      <c r="M73" s="38"/>
      <c r="N73" s="38"/>
      <c r="O73" s="38"/>
      <c r="P73" s="38"/>
      <c r="Q73" s="38"/>
      <c r="R73" s="38"/>
      <c r="S73" s="38"/>
    </row>
    <row r="74" spans="1:19" ht="24" customHeight="1">
      <c r="A74" s="31" t="s">
        <v>150</v>
      </c>
      <c r="D74" s="3">
        <v>0</v>
      </c>
      <c r="E74" s="38"/>
      <c r="F74" s="79">
        <v>346091</v>
      </c>
      <c r="H74" s="38"/>
      <c r="L74" s="38"/>
      <c r="M74" s="38"/>
      <c r="N74" s="38"/>
      <c r="O74" s="38"/>
      <c r="P74" s="38"/>
      <c r="Q74" s="38"/>
      <c r="R74" s="38"/>
      <c r="S74" s="38"/>
    </row>
    <row r="75" spans="1:19" ht="24" customHeight="1">
      <c r="A75" s="31" t="s">
        <v>187</v>
      </c>
      <c r="D75" s="3">
        <v>7537722</v>
      </c>
      <c r="E75" s="38"/>
      <c r="F75" s="79">
        <v>0</v>
      </c>
      <c r="H75" s="38"/>
      <c r="L75" s="38"/>
      <c r="M75" s="38"/>
      <c r="N75" s="38"/>
      <c r="O75" s="38"/>
      <c r="P75" s="38"/>
      <c r="Q75" s="38"/>
      <c r="R75" s="38"/>
      <c r="S75" s="38"/>
    </row>
    <row r="76" spans="1:19" ht="24" customHeight="1">
      <c r="D76" s="50"/>
      <c r="E76" s="75"/>
      <c r="F76" s="50"/>
      <c r="H76" s="38"/>
      <c r="L76" s="38"/>
      <c r="M76" s="38"/>
      <c r="N76" s="38"/>
      <c r="O76" s="38"/>
      <c r="P76" s="38"/>
      <c r="Q76" s="38"/>
      <c r="R76" s="38"/>
      <c r="S76" s="38"/>
    </row>
    <row r="77" spans="1:19" ht="24" customHeight="1">
      <c r="A77" s="35" t="s">
        <v>1</v>
      </c>
      <c r="B77" s="35"/>
      <c r="D77" s="50"/>
      <c r="E77" s="75"/>
      <c r="F77" s="50"/>
      <c r="L77" s="38"/>
      <c r="M77" s="38"/>
      <c r="N77" s="38"/>
      <c r="O77" s="38"/>
      <c r="P77" s="38"/>
      <c r="Q77" s="38"/>
      <c r="R77" s="38"/>
      <c r="S77" s="38"/>
    </row>
  </sheetData>
  <printOptions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1" manualBreakCount="1">
    <brk id="40" max="6" man="1"/>
  </rowBreaks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55636</vt:lpwstr>
  </property>
  <property fmtid="{D5CDD505-2E9C-101B-9397-08002B2CF9AE}" pid="4" name="OptimizationTime">
    <vt:lpwstr>20230828_1740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Rewadee Uthaiwattanatorn</cp:lastModifiedBy>
  <cp:lastPrinted>2023-08-23T08:30:40Z</cp:lastPrinted>
  <dcterms:created xsi:type="dcterms:W3CDTF">1999-05-15T03:54:17Z</dcterms:created>
  <dcterms:modified xsi:type="dcterms:W3CDTF">2023-08-28T10:24:41Z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